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19790F95-87F6-4B52-812F-7EB0AE018121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930" sheetId="937" r:id="rId1"/>
    <sheet name="0930(18度C)" sheetId="938" r:id="rId2"/>
    <sheet name="0930(4度C)" sheetId="939" r:id="rId3"/>
    <sheet name="0929" sheetId="934" r:id="rId4"/>
    <sheet name="0929(18度C)" sheetId="935" r:id="rId5"/>
    <sheet name="0929(4度C)" sheetId="936" r:id="rId6"/>
    <sheet name="0928" sheetId="931" r:id="rId7"/>
    <sheet name="0928(18度C)" sheetId="932" r:id="rId8"/>
    <sheet name="0928(4度C)" sheetId="933" r:id="rId9"/>
    <sheet name="0927" sheetId="928" r:id="rId10"/>
    <sheet name="0927(18度C)" sheetId="929" r:id="rId11"/>
    <sheet name="0927(4度C)" sheetId="930" r:id="rId12"/>
    <sheet name="0926" sheetId="925" r:id="rId13"/>
    <sheet name="0926(18度C)" sheetId="926" r:id="rId14"/>
    <sheet name="0926(4度C)" sheetId="927" r:id="rId15"/>
    <sheet name="0925" sheetId="922" r:id="rId16"/>
    <sheet name="0925(18度C)" sheetId="923" r:id="rId17"/>
    <sheet name="0925(4度C)" sheetId="924" r:id="rId18"/>
    <sheet name="0924" sheetId="919" r:id="rId19"/>
    <sheet name="0924(18度C)" sheetId="920" r:id="rId20"/>
    <sheet name="0924(4度C)" sheetId="921" r:id="rId21"/>
    <sheet name="0923" sheetId="916" r:id="rId22"/>
    <sheet name="0923(18度C)" sheetId="917" r:id="rId23"/>
    <sheet name="0923(4度C)" sheetId="918" r:id="rId24"/>
    <sheet name="0922" sheetId="913" r:id="rId25"/>
    <sheet name="0922(18度C)" sheetId="914" r:id="rId26"/>
    <sheet name="0922(4度C)" sheetId="915" r:id="rId27"/>
    <sheet name="0921" sheetId="907" r:id="rId28"/>
    <sheet name="0921(18度C)" sheetId="908" r:id="rId29"/>
    <sheet name="0921(4度C)" sheetId="909" r:id="rId30"/>
    <sheet name="0920" sheetId="904" r:id="rId31"/>
    <sheet name="0920(18度C)" sheetId="905" r:id="rId32"/>
    <sheet name="0920(4度C)" sheetId="906" r:id="rId33"/>
    <sheet name="0919" sheetId="901" r:id="rId34"/>
    <sheet name="0919(18度C)" sheetId="902" r:id="rId35"/>
    <sheet name="0919(4度C)" sheetId="903" r:id="rId36"/>
    <sheet name="0918" sheetId="898" r:id="rId37"/>
    <sheet name="0918(18度C)" sheetId="899" r:id="rId38"/>
    <sheet name="0918(4度C)" sheetId="900" r:id="rId39"/>
    <sheet name="0917" sheetId="895" r:id="rId40"/>
    <sheet name="0917(18度C)" sheetId="896" r:id="rId41"/>
    <sheet name="0917(4度C)" sheetId="897" r:id="rId42"/>
    <sheet name="0916" sheetId="892" r:id="rId43"/>
    <sheet name="0916(18度C)" sheetId="893" r:id="rId44"/>
    <sheet name="0916(4度C)" sheetId="894" r:id="rId45"/>
    <sheet name="0915" sheetId="889" r:id="rId46"/>
    <sheet name="0915(18度C)" sheetId="890" r:id="rId47"/>
    <sheet name="0915(4度C)" sheetId="891" r:id="rId48"/>
    <sheet name="0914" sheetId="886" r:id="rId49"/>
    <sheet name="0914(18度C)" sheetId="887" r:id="rId50"/>
    <sheet name="0914(4度C)" sheetId="888" r:id="rId51"/>
    <sheet name="0913" sheetId="883" r:id="rId52"/>
    <sheet name="0913(18度C)" sheetId="884" r:id="rId53"/>
    <sheet name="0913(4度C)" sheetId="885" r:id="rId54"/>
    <sheet name="0912" sheetId="880" r:id="rId55"/>
    <sheet name="0912(18度C)" sheetId="881" r:id="rId56"/>
    <sheet name="0912(4度C)" sheetId="882" r:id="rId57"/>
    <sheet name="0911" sheetId="877" r:id="rId58"/>
    <sheet name="0911(18度C)" sheetId="878" r:id="rId59"/>
    <sheet name="0911(4度C)" sheetId="879" r:id="rId60"/>
    <sheet name="0910" sheetId="874" r:id="rId61"/>
    <sheet name="0910(18度C)" sheetId="875" r:id="rId62"/>
    <sheet name="0910(4度C)" sheetId="876" r:id="rId63"/>
    <sheet name="0909" sheetId="871" r:id="rId64"/>
    <sheet name="0909(18度C)" sheetId="872" r:id="rId65"/>
    <sheet name="0909(4度C)" sheetId="873" r:id="rId66"/>
    <sheet name="0908" sheetId="868" r:id="rId67"/>
    <sheet name="0908(18度C)" sheetId="869" r:id="rId68"/>
    <sheet name="0908(4度C)" sheetId="870" r:id="rId69"/>
    <sheet name="0907" sheetId="865" r:id="rId70"/>
    <sheet name="0907(18度C)" sheetId="866" r:id="rId71"/>
    <sheet name="0907(4度C)" sheetId="867" r:id="rId72"/>
    <sheet name="0906" sheetId="862" r:id="rId73"/>
    <sheet name="0906(18度C)" sheetId="863" r:id="rId74"/>
    <sheet name="0906(4度C)" sheetId="864" r:id="rId75"/>
    <sheet name="0905" sheetId="859" r:id="rId76"/>
    <sheet name="0905(18度C)" sheetId="860" r:id="rId77"/>
    <sheet name="0905(4度C)" sheetId="861" r:id="rId78"/>
    <sheet name="0904" sheetId="856" r:id="rId79"/>
    <sheet name="0904(18度C)" sheetId="857" r:id="rId80"/>
    <sheet name="0904(4度C)" sheetId="858" r:id="rId81"/>
    <sheet name="0903" sheetId="853" r:id="rId82"/>
    <sheet name="0903(18度C)" sheetId="854" r:id="rId83"/>
    <sheet name="0903(4度C)" sheetId="855" r:id="rId84"/>
    <sheet name="0902" sheetId="850" r:id="rId85"/>
    <sheet name="0902(18度C)" sheetId="851" r:id="rId86"/>
    <sheet name="0902(4度C)" sheetId="852" r:id="rId87"/>
    <sheet name="0901" sheetId="847" r:id="rId88"/>
    <sheet name="0901(18度C)" sheetId="848" r:id="rId89"/>
    <sheet name="0901(4度C)" sheetId="849" r:id="rId90"/>
  </sheets>
  <definedNames>
    <definedName name="_xlnm._FilterDatabase" localSheetId="88" hidden="1">'0901(18度C)'!$A$4:$AC$140</definedName>
    <definedName name="_xlnm._FilterDatabase" localSheetId="89" hidden="1">'0901(4度C)'!$A$4:$AG$140</definedName>
    <definedName name="_xlnm._FilterDatabase" localSheetId="85" hidden="1">'0902(18度C)'!$A$4:$AC$140</definedName>
    <definedName name="_xlnm._FilterDatabase" localSheetId="86" hidden="1">'0902(4度C)'!$A$4:$AG$140</definedName>
    <definedName name="_xlnm._FilterDatabase" localSheetId="82" hidden="1">'0903(18度C)'!$A$4:$AC$140</definedName>
    <definedName name="_xlnm._FilterDatabase" localSheetId="83" hidden="1">'0903(4度C)'!$A$4:$AG$140</definedName>
    <definedName name="_xlnm._FilterDatabase" localSheetId="79" hidden="1">'0904(18度C)'!$A$4:$AC$140</definedName>
    <definedName name="_xlnm._FilterDatabase" localSheetId="80" hidden="1">'0904(4度C)'!$A$4:$AG$140</definedName>
    <definedName name="_xlnm._FilterDatabase" localSheetId="76" hidden="1">'0905(18度C)'!$A$4:$AC$140</definedName>
    <definedName name="_xlnm._FilterDatabase" localSheetId="77" hidden="1">'0905(4度C)'!$A$4:$AG$140</definedName>
    <definedName name="_xlnm._FilterDatabase" localSheetId="73" hidden="1">'0906(18度C)'!$A$4:$AC$140</definedName>
    <definedName name="_xlnm._FilterDatabase" localSheetId="74" hidden="1">'0906(4度C)'!$A$4:$AG$140</definedName>
    <definedName name="_xlnm._FilterDatabase" localSheetId="70" hidden="1">'0907(18度C)'!$A$4:$AC$140</definedName>
    <definedName name="_xlnm._FilterDatabase" localSheetId="71" hidden="1">'0907(4度C)'!$A$4:$AG$140</definedName>
    <definedName name="_xlnm._FilterDatabase" localSheetId="67" hidden="1">'0908(18度C)'!$A$4:$AC$140</definedName>
    <definedName name="_xlnm._FilterDatabase" localSheetId="68" hidden="1">'0908(4度C)'!$A$4:$AG$140</definedName>
    <definedName name="_xlnm._FilterDatabase" localSheetId="64" hidden="1">'0909(18度C)'!$A$4:$AC$140</definedName>
    <definedName name="_xlnm._FilterDatabase" localSheetId="65" hidden="1">'0909(4度C)'!$A$4:$AG$140</definedName>
    <definedName name="_xlnm._FilterDatabase" localSheetId="61" hidden="1">'0910(18度C)'!$A$4:$AC$140</definedName>
    <definedName name="_xlnm._FilterDatabase" localSheetId="62" hidden="1">'0910(4度C)'!$A$4:$AG$140</definedName>
    <definedName name="_xlnm._FilterDatabase" localSheetId="58" hidden="1">'0911(18度C)'!$A$4:$AC$140</definedName>
    <definedName name="_xlnm._FilterDatabase" localSheetId="59" hidden="1">'0911(4度C)'!$A$4:$AG$140</definedName>
    <definedName name="_xlnm._FilterDatabase" localSheetId="55" hidden="1">'0912(18度C)'!$A$4:$AC$140</definedName>
    <definedName name="_xlnm._FilterDatabase" localSheetId="56" hidden="1">'0912(4度C)'!$A$4:$AG$140</definedName>
    <definedName name="_xlnm._FilterDatabase" localSheetId="52" hidden="1">'0913(18度C)'!$A$4:$AC$140</definedName>
    <definedName name="_xlnm._FilterDatabase" localSheetId="53" hidden="1">'0913(4度C)'!$A$4:$AG$140</definedName>
    <definedName name="_xlnm._FilterDatabase" localSheetId="49" hidden="1">'0914(18度C)'!$A$4:$AC$140</definedName>
    <definedName name="_xlnm._FilterDatabase" localSheetId="50" hidden="1">'0914(4度C)'!$A$4:$AG$140</definedName>
    <definedName name="_xlnm._FilterDatabase" localSheetId="46" hidden="1">'0915(18度C)'!$A$4:$AC$140</definedName>
    <definedName name="_xlnm._FilterDatabase" localSheetId="47" hidden="1">'0915(4度C)'!$A$4:$AG$140</definedName>
    <definedName name="_xlnm._FilterDatabase" localSheetId="43" hidden="1">'0916(18度C)'!$A$4:$AC$140</definedName>
    <definedName name="_xlnm._FilterDatabase" localSheetId="44" hidden="1">'0916(4度C)'!$A$4:$AG$140</definedName>
    <definedName name="_xlnm._FilterDatabase" localSheetId="40" hidden="1">'0917(18度C)'!$A$4:$AC$140</definedName>
    <definedName name="_xlnm._FilterDatabase" localSheetId="41" hidden="1">'0917(4度C)'!$A$4:$AG$140</definedName>
    <definedName name="_xlnm._FilterDatabase" localSheetId="37" hidden="1">'0918(18度C)'!$A$4:$AC$140</definedName>
    <definedName name="_xlnm._FilterDatabase" localSheetId="38" hidden="1">'0918(4度C)'!$A$4:$AG$140</definedName>
    <definedName name="_xlnm._FilterDatabase" localSheetId="34" hidden="1">'0919(18度C)'!$A$4:$AC$140</definedName>
    <definedName name="_xlnm._FilterDatabase" localSheetId="35" hidden="1">'0919(4度C)'!$A$4:$AG$140</definedName>
    <definedName name="_xlnm._FilterDatabase" localSheetId="31" hidden="1">'0920(18度C)'!$A$4:$AC$140</definedName>
    <definedName name="_xlnm._FilterDatabase" localSheetId="32" hidden="1">'0920(4度C)'!$A$4:$AG$140</definedName>
    <definedName name="_xlnm._FilterDatabase" localSheetId="28" hidden="1">'0921(18度C)'!$A$4:$AC$140</definedName>
    <definedName name="_xlnm._FilterDatabase" localSheetId="29" hidden="1">'0921(4度C)'!$A$4:$AG$140</definedName>
    <definedName name="_xlnm._FilterDatabase" localSheetId="25" hidden="1">'0922(18度C)'!$A$4:$AC$140</definedName>
    <definedName name="_xlnm._FilterDatabase" localSheetId="26" hidden="1">'0922(4度C)'!$A$4:$AG$140</definedName>
    <definedName name="_xlnm._FilterDatabase" localSheetId="22" hidden="1">'0923(18度C)'!$A$4:$AC$140</definedName>
    <definedName name="_xlnm._FilterDatabase" localSheetId="23" hidden="1">'0923(4度C)'!$A$4:$AG$140</definedName>
    <definedName name="_xlnm._FilterDatabase" localSheetId="19" hidden="1">'0924(18度C)'!$A$4:$AC$140</definedName>
    <definedName name="_xlnm._FilterDatabase" localSheetId="20" hidden="1">'0924(4度C)'!$A$4:$AG$140</definedName>
    <definedName name="_xlnm._FilterDatabase" localSheetId="16" hidden="1">'0925(18度C)'!$A$4:$AC$140</definedName>
    <definedName name="_xlnm._FilterDatabase" localSheetId="17" hidden="1">'0925(4度C)'!$A$4:$AG$140</definedName>
    <definedName name="_xlnm._FilterDatabase" localSheetId="13" hidden="1">'0926(18度C)'!$A$4:$AC$140</definedName>
    <definedName name="_xlnm._FilterDatabase" localSheetId="14" hidden="1">'0926(4度C)'!$A$4:$AG$140</definedName>
    <definedName name="_xlnm._FilterDatabase" localSheetId="10" hidden="1">'0927(18度C)'!$A$4:$AC$140</definedName>
    <definedName name="_xlnm._FilterDatabase" localSheetId="11" hidden="1">'0927(4度C)'!$A$4:$AG$140</definedName>
    <definedName name="_xlnm._FilterDatabase" localSheetId="7" hidden="1">'0928(18度C)'!$A$4:$AC$140</definedName>
    <definedName name="_xlnm._FilterDatabase" localSheetId="8" hidden="1">'0928(4度C)'!$A$4:$AG$140</definedName>
    <definedName name="_xlnm._FilterDatabase" localSheetId="4" hidden="1">'0929(18度C)'!$A$4:$AC$140</definedName>
    <definedName name="_xlnm._FilterDatabase" localSheetId="5" hidden="1">'0929(4度C)'!$A$4:$AG$140</definedName>
    <definedName name="_xlnm._FilterDatabase" localSheetId="1" hidden="1">'0930(18度C)'!$A$4:$AC$140</definedName>
    <definedName name="_xlnm._FilterDatabase" localSheetId="2" hidden="1">'0930(4度C)'!$A$4:$AG$140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40" i="939" l="1"/>
  <c r="AC140" i="939"/>
  <c r="Z140" i="939"/>
  <c r="Y140" i="939"/>
  <c r="M140" i="939"/>
  <c r="AF140" i="939" s="1"/>
  <c r="AG124" i="939" s="1"/>
  <c r="L140" i="939"/>
  <c r="J140" i="939"/>
  <c r="I140" i="939"/>
  <c r="O126" i="939"/>
  <c r="M126" i="939"/>
  <c r="AF126" i="939" s="1"/>
  <c r="K126" i="939"/>
  <c r="G126" i="939"/>
  <c r="O125" i="939"/>
  <c r="M125" i="939"/>
  <c r="K125" i="939"/>
  <c r="G125" i="939"/>
  <c r="O124" i="939"/>
  <c r="M124" i="939"/>
  <c r="K124" i="939"/>
  <c r="G124" i="939"/>
  <c r="AD123" i="939"/>
  <c r="AC123" i="939"/>
  <c r="Z123" i="939"/>
  <c r="Y123" i="939"/>
  <c r="L123" i="939"/>
  <c r="O123" i="939" s="1"/>
  <c r="J123" i="939"/>
  <c r="K123" i="939" s="1"/>
  <c r="I123" i="939"/>
  <c r="O109" i="939"/>
  <c r="N109" i="939"/>
  <c r="M109" i="939"/>
  <c r="K109" i="939"/>
  <c r="Q109" i="939" s="1"/>
  <c r="G109" i="939"/>
  <c r="O108" i="939"/>
  <c r="M108" i="939"/>
  <c r="K108" i="939"/>
  <c r="G108" i="939"/>
  <c r="O107" i="939"/>
  <c r="M107" i="939"/>
  <c r="N107" i="939" s="1"/>
  <c r="K107" i="939"/>
  <c r="G107" i="939"/>
  <c r="AD106" i="939"/>
  <c r="AC106" i="939"/>
  <c r="Z106" i="939"/>
  <c r="Y106" i="939"/>
  <c r="L106" i="939"/>
  <c r="J106" i="939"/>
  <c r="I106" i="939"/>
  <c r="O91" i="939"/>
  <c r="M91" i="939"/>
  <c r="N91" i="939" s="1"/>
  <c r="K91" i="939"/>
  <c r="G91" i="939"/>
  <c r="O90" i="939"/>
  <c r="M90" i="939"/>
  <c r="K90" i="939"/>
  <c r="G90" i="939"/>
  <c r="AD89" i="939"/>
  <c r="AC89" i="939"/>
  <c r="Z89" i="939"/>
  <c r="Y89" i="939"/>
  <c r="L89" i="939"/>
  <c r="O89" i="939" s="1"/>
  <c r="J89" i="939"/>
  <c r="I89" i="939"/>
  <c r="O75" i="939"/>
  <c r="M75" i="939"/>
  <c r="K75" i="939"/>
  <c r="G75" i="939"/>
  <c r="O74" i="939"/>
  <c r="M74" i="939"/>
  <c r="K74" i="939"/>
  <c r="G74" i="939"/>
  <c r="O73" i="939"/>
  <c r="M73" i="939"/>
  <c r="K73" i="939"/>
  <c r="G73" i="939"/>
  <c r="AD72" i="939"/>
  <c r="AC72" i="939"/>
  <c r="Z72" i="939"/>
  <c r="Y72" i="939"/>
  <c r="L72" i="939"/>
  <c r="J72" i="939"/>
  <c r="K72" i="939" s="1"/>
  <c r="I72" i="939"/>
  <c r="O60" i="939"/>
  <c r="M60" i="939"/>
  <c r="K60" i="939"/>
  <c r="G60" i="939"/>
  <c r="O59" i="939"/>
  <c r="M59" i="939"/>
  <c r="K59" i="939"/>
  <c r="G59" i="939"/>
  <c r="O58" i="939"/>
  <c r="M58" i="939"/>
  <c r="K58" i="939"/>
  <c r="G58" i="939"/>
  <c r="O57" i="939"/>
  <c r="M57" i="939"/>
  <c r="AF57" i="939" s="1"/>
  <c r="K57" i="939"/>
  <c r="G57" i="939"/>
  <c r="O56" i="939"/>
  <c r="M56" i="939"/>
  <c r="AF56" i="939" s="1"/>
  <c r="K56" i="939"/>
  <c r="G56" i="939"/>
  <c r="AD55" i="939"/>
  <c r="AC55" i="939"/>
  <c r="Z55" i="939"/>
  <c r="Y55" i="939"/>
  <c r="L55" i="939"/>
  <c r="O55" i="939" s="1"/>
  <c r="J55" i="939"/>
  <c r="K55" i="939" s="1"/>
  <c r="I55" i="939"/>
  <c r="O43" i="939"/>
  <c r="M43" i="939"/>
  <c r="AF43" i="939" s="1"/>
  <c r="K43" i="939"/>
  <c r="G43" i="939"/>
  <c r="O42" i="939"/>
  <c r="M42" i="939"/>
  <c r="K42" i="939"/>
  <c r="G42" i="939"/>
  <c r="O41" i="939"/>
  <c r="M41" i="939"/>
  <c r="K41" i="939"/>
  <c r="G41" i="939"/>
  <c r="O40" i="939"/>
  <c r="M40" i="939"/>
  <c r="N40" i="939" s="1"/>
  <c r="K40" i="939"/>
  <c r="G40" i="939"/>
  <c r="O39" i="939"/>
  <c r="M39" i="939"/>
  <c r="K39" i="939"/>
  <c r="G39" i="939"/>
  <c r="AD38" i="939"/>
  <c r="AC38" i="939"/>
  <c r="Z38" i="939"/>
  <c r="Y38" i="939"/>
  <c r="L38" i="939"/>
  <c r="O38" i="939" s="1"/>
  <c r="J38" i="939"/>
  <c r="I38" i="939"/>
  <c r="O26" i="939"/>
  <c r="N26" i="939"/>
  <c r="Q26" i="939" s="1"/>
  <c r="M26" i="939"/>
  <c r="K26" i="939"/>
  <c r="G26" i="939"/>
  <c r="O25" i="939"/>
  <c r="M25" i="939"/>
  <c r="AF25" i="939" s="1"/>
  <c r="K25" i="939"/>
  <c r="G25" i="939"/>
  <c r="O24" i="939"/>
  <c r="M24" i="939"/>
  <c r="K24" i="939"/>
  <c r="G24" i="939"/>
  <c r="O23" i="939"/>
  <c r="M23" i="939"/>
  <c r="K23" i="939"/>
  <c r="G23" i="939"/>
  <c r="O22" i="939"/>
  <c r="M22" i="939"/>
  <c r="K22" i="939"/>
  <c r="G22" i="939"/>
  <c r="AD21" i="939"/>
  <c r="AC21" i="939"/>
  <c r="Z21" i="939"/>
  <c r="Y21" i="939"/>
  <c r="L21" i="939"/>
  <c r="O21" i="939" s="1"/>
  <c r="J21" i="939"/>
  <c r="I21" i="939"/>
  <c r="O7" i="939"/>
  <c r="M7" i="939"/>
  <c r="K7" i="939"/>
  <c r="G7" i="939"/>
  <c r="O6" i="939"/>
  <c r="M6" i="939"/>
  <c r="AF6" i="939" s="1"/>
  <c r="K6" i="939"/>
  <c r="G6" i="939"/>
  <c r="O5" i="939"/>
  <c r="M5" i="939"/>
  <c r="M21" i="939" s="1"/>
  <c r="K5" i="939"/>
  <c r="G5" i="939"/>
  <c r="AD2" i="939"/>
  <c r="Z2" i="939"/>
  <c r="Y2" i="939"/>
  <c r="H2" i="939"/>
  <c r="D1" i="939"/>
  <c r="L140" i="938"/>
  <c r="O140" i="938" s="1"/>
  <c r="J140" i="938"/>
  <c r="K140" i="938" s="1"/>
  <c r="I140" i="938"/>
  <c r="O137" i="938"/>
  <c r="M137" i="938"/>
  <c r="K137" i="938"/>
  <c r="G137" i="938"/>
  <c r="O136" i="938"/>
  <c r="M136" i="938"/>
  <c r="N136" i="938" s="1"/>
  <c r="K136" i="938"/>
  <c r="G136" i="938"/>
  <c r="O135" i="938"/>
  <c r="M135" i="938"/>
  <c r="K135" i="938"/>
  <c r="G135" i="938"/>
  <c r="O134" i="938"/>
  <c r="M134" i="938"/>
  <c r="K134" i="938"/>
  <c r="G134" i="938"/>
  <c r="O133" i="938"/>
  <c r="M133" i="938"/>
  <c r="K133" i="938"/>
  <c r="G133" i="938"/>
  <c r="O132" i="938"/>
  <c r="M132" i="938"/>
  <c r="N132" i="938" s="1"/>
  <c r="K132" i="938"/>
  <c r="G132" i="938"/>
  <c r="O131" i="938"/>
  <c r="M131" i="938"/>
  <c r="K131" i="938"/>
  <c r="G131" i="938"/>
  <c r="O130" i="938"/>
  <c r="M130" i="938"/>
  <c r="AB130" i="938" s="1"/>
  <c r="K130" i="938"/>
  <c r="G130" i="938"/>
  <c r="O129" i="938"/>
  <c r="M129" i="938"/>
  <c r="K129" i="938"/>
  <c r="G129" i="938"/>
  <c r="O128" i="938"/>
  <c r="M128" i="938"/>
  <c r="N128" i="938" s="1"/>
  <c r="K128" i="938"/>
  <c r="G128" i="938"/>
  <c r="O127" i="938"/>
  <c r="M127" i="938"/>
  <c r="K127" i="938"/>
  <c r="G127" i="938"/>
  <c r="O126" i="938"/>
  <c r="M126" i="938"/>
  <c r="AB126" i="938" s="1"/>
  <c r="K126" i="938"/>
  <c r="G126" i="938"/>
  <c r="O125" i="938"/>
  <c r="M125" i="938"/>
  <c r="K125" i="938"/>
  <c r="G125" i="938"/>
  <c r="O124" i="938"/>
  <c r="M124" i="938"/>
  <c r="K124" i="938"/>
  <c r="G124" i="938"/>
  <c r="L123" i="938"/>
  <c r="O123" i="938" s="1"/>
  <c r="J123" i="938"/>
  <c r="K123" i="938" s="1"/>
  <c r="I123" i="938"/>
  <c r="O120" i="938"/>
  <c r="M120" i="938"/>
  <c r="AB120" i="938" s="1"/>
  <c r="K120" i="938"/>
  <c r="G120" i="938"/>
  <c r="O119" i="938"/>
  <c r="M119" i="938"/>
  <c r="K119" i="938"/>
  <c r="G119" i="938"/>
  <c r="O118" i="938"/>
  <c r="M118" i="938"/>
  <c r="K118" i="938"/>
  <c r="G118" i="938"/>
  <c r="O117" i="938"/>
  <c r="N117" i="938"/>
  <c r="P117" i="938" s="1"/>
  <c r="M117" i="938"/>
  <c r="AB117" i="938" s="1"/>
  <c r="K117" i="938"/>
  <c r="G117" i="938"/>
  <c r="O116" i="938"/>
  <c r="M116" i="938"/>
  <c r="AB116" i="938" s="1"/>
  <c r="K116" i="938"/>
  <c r="G116" i="938"/>
  <c r="O115" i="938"/>
  <c r="M115" i="938"/>
  <c r="K115" i="938"/>
  <c r="G115" i="938"/>
  <c r="O114" i="938"/>
  <c r="M114" i="938"/>
  <c r="K114" i="938"/>
  <c r="G114" i="938"/>
  <c r="O113" i="938"/>
  <c r="N113" i="938"/>
  <c r="M113" i="938"/>
  <c r="AB113" i="938" s="1"/>
  <c r="K113" i="938"/>
  <c r="G113" i="938"/>
  <c r="O112" i="938"/>
  <c r="M112" i="938"/>
  <c r="AB112" i="938" s="1"/>
  <c r="K112" i="938"/>
  <c r="G112" i="938"/>
  <c r="O111" i="938"/>
  <c r="M111" i="938"/>
  <c r="K111" i="938"/>
  <c r="G111" i="938"/>
  <c r="O110" i="938"/>
  <c r="M110" i="938"/>
  <c r="K110" i="938"/>
  <c r="G110" i="938"/>
  <c r="O109" i="938"/>
  <c r="M109" i="938"/>
  <c r="K109" i="938"/>
  <c r="G109" i="938"/>
  <c r="O108" i="938"/>
  <c r="M108" i="938"/>
  <c r="AB108" i="938" s="1"/>
  <c r="K108" i="938"/>
  <c r="G108" i="938"/>
  <c r="O107" i="938"/>
  <c r="M107" i="938"/>
  <c r="K107" i="938"/>
  <c r="G107" i="938"/>
  <c r="L106" i="938"/>
  <c r="O106" i="938" s="1"/>
  <c r="J106" i="938"/>
  <c r="I106" i="938"/>
  <c r="O90" i="938"/>
  <c r="M90" i="938"/>
  <c r="K90" i="938"/>
  <c r="G90" i="938"/>
  <c r="L89" i="938"/>
  <c r="J89" i="938"/>
  <c r="K89" i="938" s="1"/>
  <c r="I89" i="938"/>
  <c r="O89" i="938" s="1"/>
  <c r="O73" i="938"/>
  <c r="M73" i="938"/>
  <c r="K73" i="938"/>
  <c r="G73" i="938"/>
  <c r="L72" i="938"/>
  <c r="O72" i="938" s="1"/>
  <c r="J72" i="938"/>
  <c r="K72" i="938" s="1"/>
  <c r="I72" i="938"/>
  <c r="O63" i="938"/>
  <c r="M63" i="938"/>
  <c r="K63" i="938"/>
  <c r="G63" i="938"/>
  <c r="O62" i="938"/>
  <c r="M62" i="938"/>
  <c r="AB62" i="938" s="1"/>
  <c r="K62" i="938"/>
  <c r="G62" i="938"/>
  <c r="O61" i="938"/>
  <c r="M61" i="938"/>
  <c r="K61" i="938"/>
  <c r="G61" i="938"/>
  <c r="O60" i="938"/>
  <c r="M60" i="938"/>
  <c r="K60" i="938"/>
  <c r="G60" i="938"/>
  <c r="O59" i="938"/>
  <c r="M59" i="938"/>
  <c r="K59" i="938"/>
  <c r="G59" i="938"/>
  <c r="O58" i="938"/>
  <c r="M58" i="938"/>
  <c r="AB58" i="938" s="1"/>
  <c r="K58" i="938"/>
  <c r="G58" i="938"/>
  <c r="O57" i="938"/>
  <c r="M57" i="938"/>
  <c r="K57" i="938"/>
  <c r="G57" i="938"/>
  <c r="O56" i="938"/>
  <c r="M56" i="938"/>
  <c r="K56" i="938"/>
  <c r="G56" i="938"/>
  <c r="L55" i="938"/>
  <c r="O55" i="938" s="1"/>
  <c r="J55" i="938"/>
  <c r="K55" i="938" s="1"/>
  <c r="I55" i="938"/>
  <c r="O46" i="938"/>
  <c r="M46" i="938"/>
  <c r="N46" i="938" s="1"/>
  <c r="K46" i="938"/>
  <c r="G46" i="938"/>
  <c r="O45" i="938"/>
  <c r="M45" i="938"/>
  <c r="K45" i="938"/>
  <c r="G45" i="938"/>
  <c r="O44" i="938"/>
  <c r="M44" i="938"/>
  <c r="K44" i="938"/>
  <c r="G44" i="938"/>
  <c r="O43" i="938"/>
  <c r="M43" i="938"/>
  <c r="AB43" i="938" s="1"/>
  <c r="K43" i="938"/>
  <c r="G43" i="938"/>
  <c r="O42" i="938"/>
  <c r="M42" i="938"/>
  <c r="N42" i="938" s="1"/>
  <c r="K42" i="938"/>
  <c r="G42" i="938"/>
  <c r="O41" i="938"/>
  <c r="M41" i="938"/>
  <c r="K41" i="938"/>
  <c r="G41" i="938"/>
  <c r="O40" i="938"/>
  <c r="M40" i="938"/>
  <c r="K40" i="938"/>
  <c r="G40" i="938"/>
  <c r="O39" i="938"/>
  <c r="M39" i="938"/>
  <c r="AB39" i="938" s="1"/>
  <c r="K39" i="938"/>
  <c r="G39" i="938"/>
  <c r="L38" i="938"/>
  <c r="O38" i="938" s="1"/>
  <c r="J38" i="938"/>
  <c r="K38" i="938" s="1"/>
  <c r="I38" i="938"/>
  <c r="O23" i="938"/>
  <c r="M23" i="938"/>
  <c r="K23" i="938"/>
  <c r="G23" i="938"/>
  <c r="O22" i="938"/>
  <c r="M22" i="938"/>
  <c r="N22" i="938" s="1"/>
  <c r="K22" i="938"/>
  <c r="G22" i="938"/>
  <c r="L21" i="938"/>
  <c r="O21" i="938" s="1"/>
  <c r="J21" i="938"/>
  <c r="K21" i="938" s="1"/>
  <c r="I21" i="938"/>
  <c r="O10" i="938"/>
  <c r="M10" i="938"/>
  <c r="AB10" i="938" s="1"/>
  <c r="K10" i="938"/>
  <c r="G10" i="938"/>
  <c r="O9" i="938"/>
  <c r="M9" i="938"/>
  <c r="AB9" i="938" s="1"/>
  <c r="K9" i="938"/>
  <c r="G9" i="938"/>
  <c r="O8" i="938"/>
  <c r="M8" i="938"/>
  <c r="K8" i="938"/>
  <c r="G8" i="938"/>
  <c r="O7" i="938"/>
  <c r="M7" i="938"/>
  <c r="K7" i="938"/>
  <c r="G7" i="938"/>
  <c r="O6" i="938"/>
  <c r="M6" i="938"/>
  <c r="AB6" i="938" s="1"/>
  <c r="K6" i="938"/>
  <c r="G6" i="938"/>
  <c r="O5" i="938"/>
  <c r="M5" i="938"/>
  <c r="K5" i="938"/>
  <c r="G5" i="938"/>
  <c r="H2" i="938"/>
  <c r="H1" i="938"/>
  <c r="D1" i="938"/>
  <c r="X34" i="937"/>
  <c r="W34" i="937"/>
  <c r="V34" i="937"/>
  <c r="P34" i="937"/>
  <c r="M8" i="937" s="1"/>
  <c r="O34" i="937"/>
  <c r="N34" i="937"/>
  <c r="M34" i="937"/>
  <c r="G34" i="937"/>
  <c r="N16" i="937"/>
  <c r="M16" i="937"/>
  <c r="J16" i="937"/>
  <c r="I16" i="937"/>
  <c r="H16" i="937"/>
  <c r="G16" i="937"/>
  <c r="F16" i="937"/>
  <c r="G8" i="937" s="1"/>
  <c r="E16" i="937"/>
  <c r="I8" i="937"/>
  <c r="F8" i="937"/>
  <c r="M7" i="937"/>
  <c r="K7" i="937"/>
  <c r="I7" i="937"/>
  <c r="G7" i="937"/>
  <c r="F7" i="937"/>
  <c r="E7" i="937"/>
  <c r="R6" i="937"/>
  <c r="P6" i="937"/>
  <c r="O6" i="937"/>
  <c r="M6" i="937"/>
  <c r="K6" i="937"/>
  <c r="I6" i="937"/>
  <c r="G6" i="937"/>
  <c r="F6" i="937"/>
  <c r="E6" i="937"/>
  <c r="F3" i="937"/>
  <c r="AD140" i="936"/>
  <c r="AC140" i="936"/>
  <c r="Z140" i="936"/>
  <c r="Y140" i="936"/>
  <c r="L140" i="936"/>
  <c r="J140" i="936"/>
  <c r="I140" i="936"/>
  <c r="O126" i="936"/>
  <c r="M126" i="936"/>
  <c r="K126" i="936"/>
  <c r="G126" i="936"/>
  <c r="O125" i="936"/>
  <c r="M125" i="936"/>
  <c r="K125" i="936"/>
  <c r="G125" i="936"/>
  <c r="O124" i="936"/>
  <c r="M124" i="936"/>
  <c r="K124" i="936"/>
  <c r="G124" i="936"/>
  <c r="AD123" i="936"/>
  <c r="AC123" i="936"/>
  <c r="Z123" i="936"/>
  <c r="Y123" i="936"/>
  <c r="L123" i="936"/>
  <c r="O123" i="936" s="1"/>
  <c r="J123" i="936"/>
  <c r="K123" i="936" s="1"/>
  <c r="I123" i="936"/>
  <c r="O109" i="936"/>
  <c r="M109" i="936"/>
  <c r="K109" i="936"/>
  <c r="G109" i="936"/>
  <c r="O108" i="936"/>
  <c r="M108" i="936"/>
  <c r="N108" i="936" s="1"/>
  <c r="K108" i="936"/>
  <c r="G108" i="936"/>
  <c r="O107" i="936"/>
  <c r="M107" i="936"/>
  <c r="K107" i="936"/>
  <c r="G107" i="936"/>
  <c r="AD106" i="936"/>
  <c r="AC106" i="936"/>
  <c r="Z106" i="936"/>
  <c r="Y106" i="936"/>
  <c r="L106" i="936"/>
  <c r="O106" i="936" s="1"/>
  <c r="J106" i="936"/>
  <c r="K106" i="936" s="1"/>
  <c r="I106" i="936"/>
  <c r="O91" i="936"/>
  <c r="M91" i="936"/>
  <c r="K91" i="936"/>
  <c r="G91" i="936"/>
  <c r="O90" i="936"/>
  <c r="M90" i="936"/>
  <c r="K90" i="936"/>
  <c r="G90" i="936"/>
  <c r="AD89" i="936"/>
  <c r="AC89" i="936"/>
  <c r="Z89" i="936"/>
  <c r="Y89" i="936"/>
  <c r="L89" i="936"/>
  <c r="O89" i="936" s="1"/>
  <c r="J89" i="936"/>
  <c r="I89" i="936"/>
  <c r="AF75" i="936"/>
  <c r="O75" i="936"/>
  <c r="M75" i="936"/>
  <c r="K75" i="936"/>
  <c r="G75" i="936"/>
  <c r="AE74" i="936"/>
  <c r="O74" i="936"/>
  <c r="M74" i="936"/>
  <c r="AF74" i="936" s="1"/>
  <c r="K74" i="936"/>
  <c r="G74" i="936"/>
  <c r="O73" i="936"/>
  <c r="M73" i="936"/>
  <c r="K73" i="936"/>
  <c r="G73" i="936"/>
  <c r="AD72" i="936"/>
  <c r="AC72" i="936"/>
  <c r="Z72" i="936"/>
  <c r="Y72" i="936"/>
  <c r="L72" i="936"/>
  <c r="O72" i="936" s="1"/>
  <c r="J72" i="936"/>
  <c r="K72" i="936" s="1"/>
  <c r="I72" i="936"/>
  <c r="AE60" i="936"/>
  <c r="O60" i="936"/>
  <c r="N60" i="936"/>
  <c r="M60" i="936"/>
  <c r="AF60" i="936" s="1"/>
  <c r="K60" i="936"/>
  <c r="G60" i="936"/>
  <c r="O59" i="936"/>
  <c r="M59" i="936"/>
  <c r="K59" i="936"/>
  <c r="G59" i="936"/>
  <c r="O58" i="936"/>
  <c r="M58" i="936"/>
  <c r="N58" i="936" s="1"/>
  <c r="K58" i="936"/>
  <c r="G58" i="936"/>
  <c r="O57" i="936"/>
  <c r="M57" i="936"/>
  <c r="AF57" i="936" s="1"/>
  <c r="K57" i="936"/>
  <c r="G57" i="936"/>
  <c r="O56" i="936"/>
  <c r="M56" i="936"/>
  <c r="K56" i="936"/>
  <c r="G56" i="936"/>
  <c r="AD55" i="936"/>
  <c r="AC55" i="936"/>
  <c r="Z55" i="936"/>
  <c r="Y55" i="936"/>
  <c r="L55" i="936"/>
  <c r="J55" i="936"/>
  <c r="K55" i="936" s="1"/>
  <c r="I55" i="936"/>
  <c r="O55" i="936" s="1"/>
  <c r="AF43" i="936"/>
  <c r="O43" i="936"/>
  <c r="M43" i="936"/>
  <c r="AE43" i="936" s="1"/>
  <c r="K43" i="936"/>
  <c r="G43" i="936"/>
  <c r="O42" i="936"/>
  <c r="M42" i="936"/>
  <c r="K42" i="936"/>
  <c r="G42" i="936"/>
  <c r="O41" i="936"/>
  <c r="M41" i="936"/>
  <c r="K41" i="936"/>
  <c r="G41" i="936"/>
  <c r="O40" i="936"/>
  <c r="M40" i="936"/>
  <c r="K40" i="936"/>
  <c r="G40" i="936"/>
  <c r="O39" i="936"/>
  <c r="M39" i="936"/>
  <c r="K39" i="936"/>
  <c r="G39" i="936"/>
  <c r="AD38" i="936"/>
  <c r="AC38" i="936"/>
  <c r="Z38" i="936"/>
  <c r="Y38" i="936"/>
  <c r="L38" i="936"/>
  <c r="O38" i="936" s="1"/>
  <c r="J38" i="936"/>
  <c r="K38" i="936" s="1"/>
  <c r="I38" i="936"/>
  <c r="O26" i="936"/>
  <c r="N26" i="936"/>
  <c r="Q26" i="936" s="1"/>
  <c r="M26" i="936"/>
  <c r="K26" i="936"/>
  <c r="G26" i="936"/>
  <c r="O25" i="936"/>
  <c r="M25" i="936"/>
  <c r="K25" i="936"/>
  <c r="G25" i="936"/>
  <c r="O24" i="936"/>
  <c r="N24" i="936"/>
  <c r="M24" i="936"/>
  <c r="K24" i="936"/>
  <c r="G24" i="936"/>
  <c r="O23" i="936"/>
  <c r="M23" i="936"/>
  <c r="K23" i="936"/>
  <c r="G23" i="936"/>
  <c r="O22" i="936"/>
  <c r="M22" i="936"/>
  <c r="M38" i="936" s="1"/>
  <c r="K22" i="936"/>
  <c r="G22" i="936"/>
  <c r="AD21" i="936"/>
  <c r="AC21" i="936"/>
  <c r="Z21" i="936"/>
  <c r="Y21" i="936"/>
  <c r="L21" i="936"/>
  <c r="O21" i="936" s="1"/>
  <c r="J21" i="936"/>
  <c r="I21" i="936"/>
  <c r="K21" i="936" s="1"/>
  <c r="O7" i="936"/>
  <c r="M7" i="936"/>
  <c r="N7" i="936" s="1"/>
  <c r="K7" i="936"/>
  <c r="G7" i="936"/>
  <c r="O6" i="936"/>
  <c r="M6" i="936"/>
  <c r="AF6" i="936" s="1"/>
  <c r="K6" i="936"/>
  <c r="G6" i="936"/>
  <c r="O5" i="936"/>
  <c r="M5" i="936"/>
  <c r="K5" i="936"/>
  <c r="G5" i="936"/>
  <c r="AD2" i="936"/>
  <c r="Z2" i="936"/>
  <c r="Y2" i="936"/>
  <c r="H2" i="936"/>
  <c r="D1" i="936"/>
  <c r="L140" i="935"/>
  <c r="O140" i="935" s="1"/>
  <c r="J140" i="935"/>
  <c r="K140" i="935" s="1"/>
  <c r="I140" i="935"/>
  <c r="O137" i="935"/>
  <c r="M137" i="935"/>
  <c r="K137" i="935"/>
  <c r="G137" i="935"/>
  <c r="O136" i="935"/>
  <c r="M136" i="935"/>
  <c r="K136" i="935"/>
  <c r="G136" i="935"/>
  <c r="O135" i="935"/>
  <c r="M135" i="935"/>
  <c r="K135" i="935"/>
  <c r="G135" i="935"/>
  <c r="O134" i="935"/>
  <c r="M134" i="935"/>
  <c r="K134" i="935"/>
  <c r="G134" i="935"/>
  <c r="AA133" i="935"/>
  <c r="O133" i="935"/>
  <c r="M133" i="935"/>
  <c r="N133" i="935" s="1"/>
  <c r="K133" i="935"/>
  <c r="G133" i="935"/>
  <c r="O132" i="935"/>
  <c r="M132" i="935"/>
  <c r="K132" i="935"/>
  <c r="G132" i="935"/>
  <c r="O131" i="935"/>
  <c r="M131" i="935"/>
  <c r="K131" i="935"/>
  <c r="G131" i="935"/>
  <c r="O130" i="935"/>
  <c r="M130" i="935"/>
  <c r="K130" i="935"/>
  <c r="G130" i="935"/>
  <c r="O129" i="935"/>
  <c r="M129" i="935"/>
  <c r="K129" i="935"/>
  <c r="G129" i="935"/>
  <c r="O128" i="935"/>
  <c r="M128" i="935"/>
  <c r="K128" i="935"/>
  <c r="G128" i="935"/>
  <c r="O127" i="935"/>
  <c r="M127" i="935"/>
  <c r="K127" i="935"/>
  <c r="G127" i="935"/>
  <c r="O126" i="935"/>
  <c r="M126" i="935"/>
  <c r="K126" i="935"/>
  <c r="G126" i="935"/>
  <c r="O125" i="935"/>
  <c r="M125" i="935"/>
  <c r="K125" i="935"/>
  <c r="G125" i="935"/>
  <c r="O124" i="935"/>
  <c r="M124" i="935"/>
  <c r="K124" i="935"/>
  <c r="G124" i="935"/>
  <c r="L123" i="935"/>
  <c r="O123" i="935" s="1"/>
  <c r="J123" i="935"/>
  <c r="I123" i="935"/>
  <c r="K123" i="935" s="1"/>
  <c r="O120" i="935"/>
  <c r="M120" i="935"/>
  <c r="AB120" i="935" s="1"/>
  <c r="K120" i="935"/>
  <c r="G120" i="935"/>
  <c r="O119" i="935"/>
  <c r="M119" i="935"/>
  <c r="K119" i="935"/>
  <c r="G119" i="935"/>
  <c r="O118" i="935"/>
  <c r="M118" i="935"/>
  <c r="K118" i="935"/>
  <c r="G118" i="935"/>
  <c r="O117" i="935"/>
  <c r="M117" i="935"/>
  <c r="N117" i="935" s="1"/>
  <c r="K117" i="935"/>
  <c r="G117" i="935"/>
  <c r="O116" i="935"/>
  <c r="M116" i="935"/>
  <c r="AB116" i="935" s="1"/>
  <c r="K116" i="935"/>
  <c r="G116" i="935"/>
  <c r="AB115" i="935"/>
  <c r="O115" i="935"/>
  <c r="M115" i="935"/>
  <c r="K115" i="935"/>
  <c r="G115" i="935"/>
  <c r="O114" i="935"/>
  <c r="N114" i="935"/>
  <c r="Q114" i="935" s="1"/>
  <c r="M114" i="935"/>
  <c r="K114" i="935"/>
  <c r="G114" i="935"/>
  <c r="O113" i="935"/>
  <c r="M113" i="935"/>
  <c r="N113" i="935" s="1"/>
  <c r="K113" i="935"/>
  <c r="G113" i="935"/>
  <c r="O112" i="935"/>
  <c r="M112" i="935"/>
  <c r="AB112" i="935" s="1"/>
  <c r="K112" i="935"/>
  <c r="G112" i="935"/>
  <c r="O111" i="935"/>
  <c r="M111" i="935"/>
  <c r="K111" i="935"/>
  <c r="G111" i="935"/>
  <c r="O110" i="935"/>
  <c r="M110" i="935"/>
  <c r="K110" i="935"/>
  <c r="G110" i="935"/>
  <c r="O109" i="935"/>
  <c r="M109" i="935"/>
  <c r="N109" i="935" s="1"/>
  <c r="K109" i="935"/>
  <c r="G109" i="935"/>
  <c r="O108" i="935"/>
  <c r="M108" i="935"/>
  <c r="AB108" i="935" s="1"/>
  <c r="K108" i="935"/>
  <c r="G108" i="935"/>
  <c r="O107" i="935"/>
  <c r="N107" i="935"/>
  <c r="Q107" i="935" s="1"/>
  <c r="M107" i="935"/>
  <c r="K107" i="935"/>
  <c r="P107" i="935" s="1"/>
  <c r="G107" i="935"/>
  <c r="L106" i="935"/>
  <c r="J106" i="935"/>
  <c r="K106" i="935" s="1"/>
  <c r="I106" i="935"/>
  <c r="O106" i="935" s="1"/>
  <c r="O90" i="935"/>
  <c r="M90" i="935"/>
  <c r="K90" i="935"/>
  <c r="G90" i="935"/>
  <c r="L89" i="935"/>
  <c r="O89" i="935" s="1"/>
  <c r="J89" i="935"/>
  <c r="K89" i="935" s="1"/>
  <c r="I89" i="935"/>
  <c r="O73" i="935"/>
  <c r="M73" i="935"/>
  <c r="K73" i="935"/>
  <c r="G73" i="935"/>
  <c r="L72" i="935"/>
  <c r="O72" i="935" s="1"/>
  <c r="J72" i="935"/>
  <c r="I72" i="935"/>
  <c r="K72" i="935" s="1"/>
  <c r="O63" i="935"/>
  <c r="M63" i="935"/>
  <c r="N63" i="935" s="1"/>
  <c r="K63" i="935"/>
  <c r="G63" i="935"/>
  <c r="O62" i="935"/>
  <c r="M62" i="935"/>
  <c r="AB62" i="935" s="1"/>
  <c r="K62" i="935"/>
  <c r="G62" i="935"/>
  <c r="O61" i="935"/>
  <c r="N61" i="935"/>
  <c r="M61" i="935"/>
  <c r="K61" i="935"/>
  <c r="G61" i="935"/>
  <c r="O60" i="935"/>
  <c r="M60" i="935"/>
  <c r="K60" i="935"/>
  <c r="G60" i="935"/>
  <c r="O59" i="935"/>
  <c r="M59" i="935"/>
  <c r="N59" i="935" s="1"/>
  <c r="K59" i="935"/>
  <c r="G59" i="935"/>
  <c r="O58" i="935"/>
  <c r="M58" i="935"/>
  <c r="AB58" i="935" s="1"/>
  <c r="K58" i="935"/>
  <c r="G58" i="935"/>
  <c r="O57" i="935"/>
  <c r="M57" i="935"/>
  <c r="K57" i="935"/>
  <c r="G57" i="935"/>
  <c r="O56" i="935"/>
  <c r="M56" i="935"/>
  <c r="AB56" i="935" s="1"/>
  <c r="K56" i="935"/>
  <c r="G56" i="935"/>
  <c r="L55" i="935"/>
  <c r="O55" i="935" s="1"/>
  <c r="J55" i="935"/>
  <c r="I55" i="935"/>
  <c r="O46" i="935"/>
  <c r="M46" i="935"/>
  <c r="K46" i="935"/>
  <c r="G46" i="935"/>
  <c r="AA45" i="935"/>
  <c r="O45" i="935"/>
  <c r="M45" i="935"/>
  <c r="K45" i="935"/>
  <c r="G45" i="935"/>
  <c r="O44" i="935"/>
  <c r="M44" i="935"/>
  <c r="K44" i="935"/>
  <c r="G44" i="935"/>
  <c r="O43" i="935"/>
  <c r="M43" i="935"/>
  <c r="K43" i="935"/>
  <c r="G43" i="935"/>
  <c r="O42" i="935"/>
  <c r="M42" i="935"/>
  <c r="K42" i="935"/>
  <c r="G42" i="935"/>
  <c r="O41" i="935"/>
  <c r="N41" i="935"/>
  <c r="Q41" i="935" s="1"/>
  <c r="M41" i="935"/>
  <c r="K41" i="935"/>
  <c r="G41" i="935"/>
  <c r="O40" i="935"/>
  <c r="M40" i="935"/>
  <c r="K40" i="935"/>
  <c r="G40" i="935"/>
  <c r="O39" i="935"/>
  <c r="M39" i="935"/>
  <c r="K39" i="935"/>
  <c r="G39" i="935"/>
  <c r="L38" i="935"/>
  <c r="O38" i="935" s="1"/>
  <c r="J38" i="935"/>
  <c r="K38" i="935" s="1"/>
  <c r="I38" i="935"/>
  <c r="O23" i="935"/>
  <c r="M23" i="935"/>
  <c r="K23" i="935"/>
  <c r="G23" i="935"/>
  <c r="O22" i="935"/>
  <c r="M22" i="935"/>
  <c r="K22" i="935"/>
  <c r="G22" i="935"/>
  <c r="L21" i="935"/>
  <c r="O21" i="935" s="1"/>
  <c r="J21" i="935"/>
  <c r="I21" i="935"/>
  <c r="K21" i="935" s="1"/>
  <c r="O10" i="935"/>
  <c r="M10" i="935"/>
  <c r="AB10" i="935" s="1"/>
  <c r="K10" i="935"/>
  <c r="G10" i="935"/>
  <c r="O9" i="935"/>
  <c r="M9" i="935"/>
  <c r="K9" i="935"/>
  <c r="G9" i="935"/>
  <c r="O8" i="935"/>
  <c r="M8" i="935"/>
  <c r="K8" i="935"/>
  <c r="G8" i="935"/>
  <c r="O7" i="935"/>
  <c r="M7" i="935"/>
  <c r="N7" i="935" s="1"/>
  <c r="K7" i="935"/>
  <c r="G7" i="935"/>
  <c r="O6" i="935"/>
  <c r="M6" i="935"/>
  <c r="AB6" i="935" s="1"/>
  <c r="K6" i="935"/>
  <c r="G6" i="935"/>
  <c r="AA5" i="935"/>
  <c r="O5" i="935"/>
  <c r="M5" i="935"/>
  <c r="K5" i="935"/>
  <c r="G5" i="935"/>
  <c r="H2" i="935"/>
  <c r="H1" i="935"/>
  <c r="D1" i="935"/>
  <c r="X34" i="934"/>
  <c r="W34" i="934"/>
  <c r="V34" i="934"/>
  <c r="P34" i="934"/>
  <c r="O34" i="934"/>
  <c r="N34" i="934"/>
  <c r="M34" i="934"/>
  <c r="G34" i="934"/>
  <c r="N16" i="934"/>
  <c r="M16" i="934"/>
  <c r="I8" i="934" s="1"/>
  <c r="J16" i="934"/>
  <c r="I16" i="934"/>
  <c r="H16" i="934"/>
  <c r="G16" i="934"/>
  <c r="F16" i="934"/>
  <c r="E16" i="934"/>
  <c r="M8" i="934"/>
  <c r="G8" i="934"/>
  <c r="F8" i="934"/>
  <c r="M7" i="934"/>
  <c r="K7" i="934"/>
  <c r="I7" i="934"/>
  <c r="G7" i="934"/>
  <c r="F7" i="934"/>
  <c r="E7" i="934"/>
  <c r="R6" i="934"/>
  <c r="P6" i="934"/>
  <c r="O6" i="934"/>
  <c r="M6" i="934"/>
  <c r="K6" i="934"/>
  <c r="I6" i="934"/>
  <c r="G6" i="934"/>
  <c r="F6" i="934"/>
  <c r="E6" i="934"/>
  <c r="F3" i="934"/>
  <c r="AD140" i="933"/>
  <c r="AC140" i="933"/>
  <c r="Z140" i="933"/>
  <c r="Y140" i="933"/>
  <c r="L140" i="933"/>
  <c r="O140" i="933" s="1"/>
  <c r="J140" i="933"/>
  <c r="K140" i="933" s="1"/>
  <c r="I140" i="933"/>
  <c r="O126" i="933"/>
  <c r="M126" i="933"/>
  <c r="AF126" i="933" s="1"/>
  <c r="K126" i="933"/>
  <c r="G126" i="933"/>
  <c r="O125" i="933"/>
  <c r="M125" i="933"/>
  <c r="AF125" i="933" s="1"/>
  <c r="K125" i="933"/>
  <c r="G125" i="933"/>
  <c r="O124" i="933"/>
  <c r="M124" i="933"/>
  <c r="K124" i="933"/>
  <c r="G124" i="933"/>
  <c r="AD123" i="933"/>
  <c r="AC123" i="933"/>
  <c r="Z123" i="933"/>
  <c r="Y123" i="933"/>
  <c r="L123" i="933"/>
  <c r="O123" i="933" s="1"/>
  <c r="J123" i="933"/>
  <c r="K123" i="933" s="1"/>
  <c r="I123" i="933"/>
  <c r="O109" i="933"/>
  <c r="M109" i="933"/>
  <c r="K109" i="933"/>
  <c r="G109" i="933"/>
  <c r="O108" i="933"/>
  <c r="M108" i="933"/>
  <c r="K108" i="933"/>
  <c r="G108" i="933"/>
  <c r="AF107" i="933"/>
  <c r="O107" i="933"/>
  <c r="M107" i="933"/>
  <c r="K107" i="933"/>
  <c r="G107" i="933"/>
  <c r="AD106" i="933"/>
  <c r="AC106" i="933"/>
  <c r="Z106" i="933"/>
  <c r="Y106" i="933"/>
  <c r="L106" i="933"/>
  <c r="J106" i="933"/>
  <c r="K106" i="933" s="1"/>
  <c r="I106" i="933"/>
  <c r="O106" i="933" s="1"/>
  <c r="O91" i="933"/>
  <c r="M91" i="933"/>
  <c r="K91" i="933"/>
  <c r="G91" i="933"/>
  <c r="O90" i="933"/>
  <c r="M90" i="933"/>
  <c r="K90" i="933"/>
  <c r="G90" i="933"/>
  <c r="AD89" i="933"/>
  <c r="AC89" i="933"/>
  <c r="Z89" i="933"/>
  <c r="Y89" i="933"/>
  <c r="L89" i="933"/>
  <c r="J89" i="933"/>
  <c r="K89" i="933" s="1"/>
  <c r="I89" i="933"/>
  <c r="O89" i="933" s="1"/>
  <c r="O75" i="933"/>
  <c r="M75" i="933"/>
  <c r="K75" i="933"/>
  <c r="G75" i="933"/>
  <c r="O74" i="933"/>
  <c r="M74" i="933"/>
  <c r="AF74" i="933" s="1"/>
  <c r="K74" i="933"/>
  <c r="G74" i="933"/>
  <c r="O73" i="933"/>
  <c r="M73" i="933"/>
  <c r="K73" i="933"/>
  <c r="G73" i="933"/>
  <c r="AD72" i="933"/>
  <c r="AC72" i="933"/>
  <c r="Z72" i="933"/>
  <c r="Y72" i="933"/>
  <c r="L72" i="933"/>
  <c r="J72" i="933"/>
  <c r="I72" i="933"/>
  <c r="O60" i="933"/>
  <c r="M60" i="933"/>
  <c r="K60" i="933"/>
  <c r="G60" i="933"/>
  <c r="O59" i="933"/>
  <c r="M59" i="933"/>
  <c r="K59" i="933"/>
  <c r="G59" i="933"/>
  <c r="O58" i="933"/>
  <c r="M58" i="933"/>
  <c r="K58" i="933"/>
  <c r="G58" i="933"/>
  <c r="O57" i="933"/>
  <c r="M57" i="933"/>
  <c r="K57" i="933"/>
  <c r="G57" i="933"/>
  <c r="O56" i="933"/>
  <c r="M56" i="933"/>
  <c r="AF56" i="933" s="1"/>
  <c r="K56" i="933"/>
  <c r="G56" i="933"/>
  <c r="AD55" i="933"/>
  <c r="AC55" i="933"/>
  <c r="Z55" i="933"/>
  <c r="Y55" i="933"/>
  <c r="L55" i="933"/>
  <c r="J55" i="933"/>
  <c r="K55" i="933" s="1"/>
  <c r="I55" i="933"/>
  <c r="O43" i="933"/>
  <c r="M43" i="933"/>
  <c r="AF43" i="933" s="1"/>
  <c r="K43" i="933"/>
  <c r="G43" i="933"/>
  <c r="AE42" i="933"/>
  <c r="O42" i="933"/>
  <c r="M42" i="933"/>
  <c r="K42" i="933"/>
  <c r="G42" i="933"/>
  <c r="O41" i="933"/>
  <c r="M41" i="933"/>
  <c r="K41" i="933"/>
  <c r="G41" i="933"/>
  <c r="O40" i="933"/>
  <c r="M40" i="933"/>
  <c r="K40" i="933"/>
  <c r="G40" i="933"/>
  <c r="O39" i="933"/>
  <c r="M39" i="933"/>
  <c r="AF39" i="933" s="1"/>
  <c r="K39" i="933"/>
  <c r="G39" i="933"/>
  <c r="AD38" i="933"/>
  <c r="AC38" i="933"/>
  <c r="Z38" i="933"/>
  <c r="Y38" i="933"/>
  <c r="L38" i="933"/>
  <c r="J38" i="933"/>
  <c r="K38" i="933" s="1"/>
  <c r="I38" i="933"/>
  <c r="O26" i="933"/>
  <c r="M26" i="933"/>
  <c r="AF26" i="933" s="1"/>
  <c r="K26" i="933"/>
  <c r="G26" i="933"/>
  <c r="O25" i="933"/>
  <c r="M25" i="933"/>
  <c r="AF25" i="933" s="1"/>
  <c r="K25" i="933"/>
  <c r="G25" i="933"/>
  <c r="O24" i="933"/>
  <c r="M24" i="933"/>
  <c r="AF24" i="933" s="1"/>
  <c r="K24" i="933"/>
  <c r="G24" i="933"/>
  <c r="O23" i="933"/>
  <c r="M23" i="933"/>
  <c r="K23" i="933"/>
  <c r="G23" i="933"/>
  <c r="O22" i="933"/>
  <c r="M22" i="933"/>
  <c r="M38" i="933" s="1"/>
  <c r="K22" i="933"/>
  <c r="G22" i="933"/>
  <c r="AD21" i="933"/>
  <c r="AC21" i="933"/>
  <c r="Z21" i="933"/>
  <c r="Y21" i="933"/>
  <c r="L21" i="933"/>
  <c r="J21" i="933"/>
  <c r="I21" i="933"/>
  <c r="O7" i="933"/>
  <c r="M7" i="933"/>
  <c r="N7" i="933" s="1"/>
  <c r="K7" i="933"/>
  <c r="G7" i="933"/>
  <c r="O6" i="933"/>
  <c r="M6" i="933"/>
  <c r="K6" i="933"/>
  <c r="G6" i="933"/>
  <c r="O5" i="933"/>
  <c r="M5" i="933"/>
  <c r="M21" i="933" s="1"/>
  <c r="K5" i="933"/>
  <c r="G5" i="933"/>
  <c r="F1" i="933" s="1"/>
  <c r="F2" i="933" s="1"/>
  <c r="H2" i="933"/>
  <c r="D1" i="933"/>
  <c r="L140" i="932"/>
  <c r="O140" i="932" s="1"/>
  <c r="J140" i="932"/>
  <c r="K140" i="932" s="1"/>
  <c r="I140" i="932"/>
  <c r="O137" i="932"/>
  <c r="M137" i="932"/>
  <c r="K137" i="932"/>
  <c r="G137" i="932"/>
  <c r="O136" i="932"/>
  <c r="M136" i="932"/>
  <c r="K136" i="932"/>
  <c r="G136" i="932"/>
  <c r="O135" i="932"/>
  <c r="M135" i="932"/>
  <c r="AB135" i="932" s="1"/>
  <c r="K135" i="932"/>
  <c r="G135" i="932"/>
  <c r="O134" i="932"/>
  <c r="M134" i="932"/>
  <c r="K134" i="932"/>
  <c r="G134" i="932"/>
  <c r="O133" i="932"/>
  <c r="M133" i="932"/>
  <c r="K133" i="932"/>
  <c r="G133" i="932"/>
  <c r="O132" i="932"/>
  <c r="M132" i="932"/>
  <c r="K132" i="932"/>
  <c r="G132" i="932"/>
  <c r="O131" i="932"/>
  <c r="M131" i="932"/>
  <c r="AB131" i="932" s="1"/>
  <c r="K131" i="932"/>
  <c r="G131" i="932"/>
  <c r="O130" i="932"/>
  <c r="M130" i="932"/>
  <c r="K130" i="932"/>
  <c r="G130" i="932"/>
  <c r="O129" i="932"/>
  <c r="M129" i="932"/>
  <c r="K129" i="932"/>
  <c r="G129" i="932"/>
  <c r="O128" i="932"/>
  <c r="N128" i="932"/>
  <c r="Q128" i="932" s="1"/>
  <c r="M128" i="932"/>
  <c r="AB128" i="932" s="1"/>
  <c r="K128" i="932"/>
  <c r="G128" i="932"/>
  <c r="O127" i="932"/>
  <c r="M127" i="932"/>
  <c r="AB127" i="932" s="1"/>
  <c r="K127" i="932"/>
  <c r="G127" i="932"/>
  <c r="O126" i="932"/>
  <c r="N126" i="932"/>
  <c r="Q126" i="932" s="1"/>
  <c r="M126" i="932"/>
  <c r="K126" i="932"/>
  <c r="G126" i="932"/>
  <c r="O125" i="932"/>
  <c r="M125" i="932"/>
  <c r="K125" i="932"/>
  <c r="G125" i="932"/>
  <c r="O124" i="932"/>
  <c r="M124" i="932"/>
  <c r="N124" i="932" s="1"/>
  <c r="K124" i="932"/>
  <c r="G124" i="932"/>
  <c r="L123" i="932"/>
  <c r="O123" i="932" s="1"/>
  <c r="J123" i="932"/>
  <c r="K123" i="932" s="1"/>
  <c r="I123" i="932"/>
  <c r="AA120" i="932"/>
  <c r="O120" i="932"/>
  <c r="M120" i="932"/>
  <c r="K120" i="932"/>
  <c r="G120" i="932"/>
  <c r="O119" i="932"/>
  <c r="M119" i="932"/>
  <c r="K119" i="932"/>
  <c r="G119" i="932"/>
  <c r="O118" i="932"/>
  <c r="M118" i="932"/>
  <c r="K118" i="932"/>
  <c r="G118" i="932"/>
  <c r="O117" i="932"/>
  <c r="N117" i="932"/>
  <c r="Q117" i="932" s="1"/>
  <c r="M117" i="932"/>
  <c r="AB117" i="932" s="1"/>
  <c r="K117" i="932"/>
  <c r="G117" i="932"/>
  <c r="O116" i="932"/>
  <c r="M116" i="932"/>
  <c r="K116" i="932"/>
  <c r="G116" i="932"/>
  <c r="O115" i="932"/>
  <c r="M115" i="932"/>
  <c r="K115" i="932"/>
  <c r="G115" i="932"/>
  <c r="O114" i="932"/>
  <c r="M114" i="932"/>
  <c r="K114" i="932"/>
  <c r="G114" i="932"/>
  <c r="O113" i="932"/>
  <c r="M113" i="932"/>
  <c r="N113" i="932" s="1"/>
  <c r="K113" i="932"/>
  <c r="G113" i="932"/>
  <c r="O112" i="932"/>
  <c r="N112" i="932"/>
  <c r="M112" i="932"/>
  <c r="K112" i="932"/>
  <c r="G112" i="932"/>
  <c r="O111" i="932"/>
  <c r="M111" i="932"/>
  <c r="K111" i="932"/>
  <c r="G111" i="932"/>
  <c r="O110" i="932"/>
  <c r="M110" i="932"/>
  <c r="K110" i="932"/>
  <c r="G110" i="932"/>
  <c r="O109" i="932"/>
  <c r="M109" i="932"/>
  <c r="N109" i="932" s="1"/>
  <c r="K109" i="932"/>
  <c r="G109" i="932"/>
  <c r="O108" i="932"/>
  <c r="N108" i="932"/>
  <c r="Q108" i="932" s="1"/>
  <c r="M108" i="932"/>
  <c r="K108" i="932"/>
  <c r="G108" i="932"/>
  <c r="O107" i="932"/>
  <c r="M107" i="932"/>
  <c r="K107" i="932"/>
  <c r="G107" i="932"/>
  <c r="L106" i="932"/>
  <c r="O106" i="932" s="1"/>
  <c r="J106" i="932"/>
  <c r="K106" i="932" s="1"/>
  <c r="I106" i="932"/>
  <c r="O90" i="932"/>
  <c r="M90" i="932"/>
  <c r="K90" i="932"/>
  <c r="G90" i="932"/>
  <c r="L89" i="932"/>
  <c r="O89" i="932" s="1"/>
  <c r="J89" i="932"/>
  <c r="K89" i="932" s="1"/>
  <c r="I89" i="932"/>
  <c r="O73" i="932"/>
  <c r="M73" i="932"/>
  <c r="AA73" i="932" s="1"/>
  <c r="K73" i="932"/>
  <c r="G73" i="932"/>
  <c r="L72" i="932"/>
  <c r="O72" i="932" s="1"/>
  <c r="J72" i="932"/>
  <c r="K72" i="932" s="1"/>
  <c r="I72" i="932"/>
  <c r="O63" i="932"/>
  <c r="M63" i="932"/>
  <c r="K63" i="932"/>
  <c r="G63" i="932"/>
  <c r="O62" i="932"/>
  <c r="M62" i="932"/>
  <c r="K62" i="932"/>
  <c r="G62" i="932"/>
  <c r="O61" i="932"/>
  <c r="M61" i="932"/>
  <c r="AB61" i="932" s="1"/>
  <c r="K61" i="932"/>
  <c r="G61" i="932"/>
  <c r="O60" i="932"/>
  <c r="M60" i="932"/>
  <c r="K60" i="932"/>
  <c r="G60" i="932"/>
  <c r="O59" i="932"/>
  <c r="M59" i="932"/>
  <c r="K59" i="932"/>
  <c r="G59" i="932"/>
  <c r="O58" i="932"/>
  <c r="M58" i="932"/>
  <c r="K58" i="932"/>
  <c r="G58" i="932"/>
  <c r="O57" i="932"/>
  <c r="M57" i="932"/>
  <c r="AB57" i="932" s="1"/>
  <c r="K57" i="932"/>
  <c r="G57" i="932"/>
  <c r="O56" i="932"/>
  <c r="M56" i="932"/>
  <c r="K56" i="932"/>
  <c r="G56" i="932"/>
  <c r="L55" i="932"/>
  <c r="O55" i="932" s="1"/>
  <c r="J55" i="932"/>
  <c r="K55" i="932" s="1"/>
  <c r="I55" i="932"/>
  <c r="O46" i="932"/>
  <c r="M46" i="932"/>
  <c r="N46" i="932" s="1"/>
  <c r="K46" i="932"/>
  <c r="G46" i="932"/>
  <c r="O45" i="932"/>
  <c r="M45" i="932"/>
  <c r="K45" i="932"/>
  <c r="G45" i="932"/>
  <c r="O44" i="932"/>
  <c r="M44" i="932"/>
  <c r="K44" i="932"/>
  <c r="G44" i="932"/>
  <c r="O43" i="932"/>
  <c r="M43" i="932"/>
  <c r="AB43" i="932" s="1"/>
  <c r="K43" i="932"/>
  <c r="G43" i="932"/>
  <c r="O42" i="932"/>
  <c r="M42" i="932"/>
  <c r="N42" i="932" s="1"/>
  <c r="K42" i="932"/>
  <c r="G42" i="932"/>
  <c r="O41" i="932"/>
  <c r="M41" i="932"/>
  <c r="K41" i="932"/>
  <c r="G41" i="932"/>
  <c r="O40" i="932"/>
  <c r="N40" i="932"/>
  <c r="M40" i="932"/>
  <c r="K40" i="932"/>
  <c r="G40" i="932"/>
  <c r="O39" i="932"/>
  <c r="M39" i="932"/>
  <c r="AB39" i="932" s="1"/>
  <c r="K39" i="932"/>
  <c r="G39" i="932"/>
  <c r="L38" i="932"/>
  <c r="O38" i="932" s="1"/>
  <c r="J38" i="932"/>
  <c r="K38" i="932" s="1"/>
  <c r="I38" i="932"/>
  <c r="O22" i="932"/>
  <c r="M22" i="932"/>
  <c r="AA22" i="932" s="1"/>
  <c r="K22" i="932"/>
  <c r="G22" i="932"/>
  <c r="L21" i="932"/>
  <c r="O21" i="932" s="1"/>
  <c r="J21" i="932"/>
  <c r="I21" i="932"/>
  <c r="O9" i="932"/>
  <c r="M9" i="932"/>
  <c r="K9" i="932"/>
  <c r="G9" i="932"/>
  <c r="O8" i="932"/>
  <c r="M8" i="932"/>
  <c r="K8" i="932"/>
  <c r="G8" i="932"/>
  <c r="O7" i="932"/>
  <c r="M7" i="932"/>
  <c r="AB7" i="932" s="1"/>
  <c r="K7" i="932"/>
  <c r="G7" i="932"/>
  <c r="O6" i="932"/>
  <c r="M6" i="932"/>
  <c r="K6" i="932"/>
  <c r="G6" i="932"/>
  <c r="O5" i="932"/>
  <c r="M5" i="932"/>
  <c r="M21" i="932" s="1"/>
  <c r="K5" i="932"/>
  <c r="G5" i="932"/>
  <c r="F1" i="932" s="1"/>
  <c r="H2" i="932"/>
  <c r="D1" i="932"/>
  <c r="F3" i="931" s="1"/>
  <c r="X34" i="931"/>
  <c r="W34" i="931"/>
  <c r="V34" i="931"/>
  <c r="P34" i="931"/>
  <c r="O34" i="931"/>
  <c r="N34" i="931"/>
  <c r="M34" i="931"/>
  <c r="G34" i="931"/>
  <c r="N16" i="931"/>
  <c r="M16" i="931"/>
  <c r="J16" i="931"/>
  <c r="I16" i="931"/>
  <c r="G8" i="931" s="1"/>
  <c r="H16" i="931"/>
  <c r="G16" i="931"/>
  <c r="F16" i="931"/>
  <c r="E16" i="931"/>
  <c r="M8" i="931"/>
  <c r="K8" i="931"/>
  <c r="I8" i="931"/>
  <c r="F8" i="931"/>
  <c r="M7" i="931"/>
  <c r="K7" i="931"/>
  <c r="I7" i="931"/>
  <c r="G7" i="931"/>
  <c r="F7" i="931"/>
  <c r="E7" i="931"/>
  <c r="M6" i="931"/>
  <c r="K6" i="931"/>
  <c r="I6" i="931"/>
  <c r="G6" i="931"/>
  <c r="F6" i="931"/>
  <c r="E6" i="931"/>
  <c r="AD140" i="930"/>
  <c r="AC140" i="930"/>
  <c r="Z140" i="930"/>
  <c r="Y140" i="930"/>
  <c r="L140" i="930"/>
  <c r="O140" i="930" s="1"/>
  <c r="J140" i="930"/>
  <c r="K140" i="930" s="1"/>
  <c r="I140" i="930"/>
  <c r="O126" i="930"/>
  <c r="M126" i="930"/>
  <c r="AF126" i="930" s="1"/>
  <c r="K126" i="930"/>
  <c r="G126" i="930"/>
  <c r="O125" i="930"/>
  <c r="M125" i="930"/>
  <c r="K125" i="930"/>
  <c r="G125" i="930"/>
  <c r="O124" i="930"/>
  <c r="M124" i="930"/>
  <c r="K124" i="930"/>
  <c r="G124" i="930"/>
  <c r="AD123" i="930"/>
  <c r="AC123" i="930"/>
  <c r="Z123" i="930"/>
  <c r="Y123" i="930"/>
  <c r="L123" i="930"/>
  <c r="O123" i="930" s="1"/>
  <c r="J123" i="930"/>
  <c r="K123" i="930" s="1"/>
  <c r="I123" i="930"/>
  <c r="O109" i="930"/>
  <c r="M109" i="930"/>
  <c r="K109" i="930"/>
  <c r="G109" i="930"/>
  <c r="O108" i="930"/>
  <c r="M108" i="930"/>
  <c r="N108" i="930" s="1"/>
  <c r="K108" i="930"/>
  <c r="G108" i="930"/>
  <c r="O107" i="930"/>
  <c r="M107" i="930"/>
  <c r="N107" i="930" s="1"/>
  <c r="K107" i="930"/>
  <c r="G107" i="930"/>
  <c r="AD106" i="930"/>
  <c r="AC106" i="930"/>
  <c r="AC2" i="930" s="1"/>
  <c r="Q6" i="928" s="1"/>
  <c r="Z106" i="930"/>
  <c r="Y106" i="930"/>
  <c r="M106" i="930"/>
  <c r="L106" i="930"/>
  <c r="O106" i="930" s="1"/>
  <c r="J106" i="930"/>
  <c r="I106" i="930"/>
  <c r="O91" i="930"/>
  <c r="M91" i="930"/>
  <c r="N91" i="930" s="1"/>
  <c r="K91" i="930"/>
  <c r="G91" i="930"/>
  <c r="O90" i="930"/>
  <c r="M90" i="930"/>
  <c r="K90" i="930"/>
  <c r="G90" i="930"/>
  <c r="AD89" i="930"/>
  <c r="AC89" i="930"/>
  <c r="Z89" i="930"/>
  <c r="Y89" i="930"/>
  <c r="L89" i="930"/>
  <c r="J89" i="930"/>
  <c r="I89" i="930"/>
  <c r="K89" i="930" s="1"/>
  <c r="O75" i="930"/>
  <c r="M75" i="930"/>
  <c r="K75" i="930"/>
  <c r="G75" i="930"/>
  <c r="O74" i="930"/>
  <c r="M74" i="930"/>
  <c r="AF74" i="930" s="1"/>
  <c r="K74" i="930"/>
  <c r="G74" i="930"/>
  <c r="O73" i="930"/>
  <c r="M73" i="930"/>
  <c r="K73" i="930"/>
  <c r="G73" i="930"/>
  <c r="AD72" i="930"/>
  <c r="AC72" i="930"/>
  <c r="Z72" i="930"/>
  <c r="Y72" i="930"/>
  <c r="L72" i="930"/>
  <c r="J72" i="930"/>
  <c r="I72" i="930"/>
  <c r="K72" i="930" s="1"/>
  <c r="O61" i="930"/>
  <c r="M61" i="930"/>
  <c r="K61" i="930"/>
  <c r="G61" i="930"/>
  <c r="O60" i="930"/>
  <c r="M60" i="930"/>
  <c r="K60" i="930"/>
  <c r="G60" i="930"/>
  <c r="O59" i="930"/>
  <c r="M59" i="930"/>
  <c r="N59" i="930" s="1"/>
  <c r="K59" i="930"/>
  <c r="G59" i="930"/>
  <c r="O58" i="930"/>
  <c r="M58" i="930"/>
  <c r="K58" i="930"/>
  <c r="G58" i="930"/>
  <c r="O57" i="930"/>
  <c r="M57" i="930"/>
  <c r="K57" i="930"/>
  <c r="G57" i="930"/>
  <c r="O56" i="930"/>
  <c r="M56" i="930"/>
  <c r="K56" i="930"/>
  <c r="G56" i="930"/>
  <c r="AD55" i="930"/>
  <c r="AC55" i="930"/>
  <c r="Z55" i="930"/>
  <c r="Y55" i="930"/>
  <c r="L55" i="930"/>
  <c r="J55" i="930"/>
  <c r="K55" i="930" s="1"/>
  <c r="I55" i="930"/>
  <c r="O43" i="930"/>
  <c r="M43" i="930"/>
  <c r="K43" i="930"/>
  <c r="G43" i="930"/>
  <c r="O42" i="930"/>
  <c r="M42" i="930"/>
  <c r="K42" i="930"/>
  <c r="G42" i="930"/>
  <c r="O41" i="930"/>
  <c r="M41" i="930"/>
  <c r="N41" i="930" s="1"/>
  <c r="K41" i="930"/>
  <c r="G41" i="930"/>
  <c r="O40" i="930"/>
  <c r="M40" i="930"/>
  <c r="AF40" i="930" s="1"/>
  <c r="K40" i="930"/>
  <c r="G40" i="930"/>
  <c r="O39" i="930"/>
  <c r="M39" i="930"/>
  <c r="K39" i="930"/>
  <c r="G39" i="930"/>
  <c r="AD38" i="930"/>
  <c r="AC38" i="930"/>
  <c r="Z38" i="930"/>
  <c r="Y38" i="930"/>
  <c r="L38" i="930"/>
  <c r="J38" i="930"/>
  <c r="I38" i="930"/>
  <c r="O25" i="930"/>
  <c r="M25" i="930"/>
  <c r="AF25" i="930" s="1"/>
  <c r="K25" i="930"/>
  <c r="G25" i="930"/>
  <c r="O24" i="930"/>
  <c r="M24" i="930"/>
  <c r="K24" i="930"/>
  <c r="G24" i="930"/>
  <c r="O23" i="930"/>
  <c r="M23" i="930"/>
  <c r="K23" i="930"/>
  <c r="G23" i="930"/>
  <c r="O22" i="930"/>
  <c r="M22" i="930"/>
  <c r="N22" i="930" s="1"/>
  <c r="K22" i="930"/>
  <c r="G22" i="930"/>
  <c r="AD21" i="930"/>
  <c r="AC21" i="930"/>
  <c r="Z21" i="930"/>
  <c r="Y21" i="930"/>
  <c r="L21" i="930"/>
  <c r="O21" i="930" s="1"/>
  <c r="J21" i="930"/>
  <c r="I21" i="930"/>
  <c r="O7" i="930"/>
  <c r="M7" i="930"/>
  <c r="N7" i="930" s="1"/>
  <c r="K7" i="930"/>
  <c r="G7" i="930"/>
  <c r="O6" i="930"/>
  <c r="M6" i="930"/>
  <c r="K6" i="930"/>
  <c r="G6" i="930"/>
  <c r="O5" i="930"/>
  <c r="M5" i="930"/>
  <c r="M21" i="930" s="1"/>
  <c r="K5" i="930"/>
  <c r="G5" i="930"/>
  <c r="H2" i="930"/>
  <c r="D1" i="930"/>
  <c r="L140" i="929"/>
  <c r="J140" i="929"/>
  <c r="I140" i="929"/>
  <c r="O137" i="929"/>
  <c r="M137" i="929"/>
  <c r="K137" i="929"/>
  <c r="G137" i="929"/>
  <c r="O136" i="929"/>
  <c r="M136" i="929"/>
  <c r="N136" i="929" s="1"/>
  <c r="K136" i="929"/>
  <c r="G136" i="929"/>
  <c r="O135" i="929"/>
  <c r="M135" i="929"/>
  <c r="AB135" i="929" s="1"/>
  <c r="K135" i="929"/>
  <c r="G135" i="929"/>
  <c r="O134" i="929"/>
  <c r="M134" i="929"/>
  <c r="K134" i="929"/>
  <c r="G134" i="929"/>
  <c r="O133" i="929"/>
  <c r="M133" i="929"/>
  <c r="K133" i="929"/>
  <c r="G133" i="929"/>
  <c r="O132" i="929"/>
  <c r="M132" i="929"/>
  <c r="N132" i="929" s="1"/>
  <c r="K132" i="929"/>
  <c r="G132" i="929"/>
  <c r="O131" i="929"/>
  <c r="M131" i="929"/>
  <c r="AB131" i="929" s="1"/>
  <c r="K131" i="929"/>
  <c r="G131" i="929"/>
  <c r="O130" i="929"/>
  <c r="M130" i="929"/>
  <c r="K130" i="929"/>
  <c r="G130" i="929"/>
  <c r="O129" i="929"/>
  <c r="M129" i="929"/>
  <c r="K129" i="929"/>
  <c r="G129" i="929"/>
  <c r="O128" i="929"/>
  <c r="M128" i="929"/>
  <c r="N128" i="929" s="1"/>
  <c r="K128" i="929"/>
  <c r="G128" i="929"/>
  <c r="O127" i="929"/>
  <c r="M127" i="929"/>
  <c r="AB127" i="929" s="1"/>
  <c r="K127" i="929"/>
  <c r="G127" i="929"/>
  <c r="O126" i="929"/>
  <c r="M126" i="929"/>
  <c r="K126" i="929"/>
  <c r="G126" i="929"/>
  <c r="O125" i="929"/>
  <c r="M125" i="929"/>
  <c r="K125" i="929"/>
  <c r="G125" i="929"/>
  <c r="O124" i="929"/>
  <c r="M124" i="929"/>
  <c r="K124" i="929"/>
  <c r="G124" i="929"/>
  <c r="L123" i="929"/>
  <c r="O123" i="929" s="1"/>
  <c r="J123" i="929"/>
  <c r="K123" i="929" s="1"/>
  <c r="I123" i="929"/>
  <c r="O120" i="929"/>
  <c r="M120" i="929"/>
  <c r="K120" i="929"/>
  <c r="G120" i="929"/>
  <c r="O119" i="929"/>
  <c r="M119" i="929"/>
  <c r="K119" i="929"/>
  <c r="G119" i="929"/>
  <c r="O118" i="929"/>
  <c r="M118" i="929"/>
  <c r="AA118" i="929" s="1"/>
  <c r="K118" i="929"/>
  <c r="G118" i="929"/>
  <c r="O117" i="929"/>
  <c r="M117" i="929"/>
  <c r="N117" i="929" s="1"/>
  <c r="K117" i="929"/>
  <c r="G117" i="929"/>
  <c r="O116" i="929"/>
  <c r="M116" i="929"/>
  <c r="K116" i="929"/>
  <c r="G116" i="929"/>
  <c r="O115" i="929"/>
  <c r="M115" i="929"/>
  <c r="K115" i="929"/>
  <c r="G115" i="929"/>
  <c r="O114" i="929"/>
  <c r="M114" i="929"/>
  <c r="K114" i="929"/>
  <c r="G114" i="929"/>
  <c r="O113" i="929"/>
  <c r="M113" i="929"/>
  <c r="N113" i="929" s="1"/>
  <c r="K113" i="929"/>
  <c r="G113" i="929"/>
  <c r="O112" i="929"/>
  <c r="M112" i="929"/>
  <c r="K112" i="929"/>
  <c r="G112" i="929"/>
  <c r="O111" i="929"/>
  <c r="N111" i="929"/>
  <c r="M111" i="929"/>
  <c r="K111" i="929"/>
  <c r="G111" i="929"/>
  <c r="O110" i="929"/>
  <c r="M110" i="929"/>
  <c r="AA110" i="929" s="1"/>
  <c r="K110" i="929"/>
  <c r="G110" i="929"/>
  <c r="O109" i="929"/>
  <c r="M109" i="929"/>
  <c r="N109" i="929" s="1"/>
  <c r="K109" i="929"/>
  <c r="G109" i="929"/>
  <c r="O108" i="929"/>
  <c r="M108" i="929"/>
  <c r="K108" i="929"/>
  <c r="G108" i="929"/>
  <c r="O107" i="929"/>
  <c r="M107" i="929"/>
  <c r="M123" i="929" s="1"/>
  <c r="K107" i="929"/>
  <c r="G107" i="929"/>
  <c r="L106" i="929"/>
  <c r="O106" i="929" s="1"/>
  <c r="J106" i="929"/>
  <c r="K106" i="929" s="1"/>
  <c r="I106" i="929"/>
  <c r="O90" i="929"/>
  <c r="N90" i="929"/>
  <c r="M90" i="929"/>
  <c r="K90" i="929"/>
  <c r="G90" i="929"/>
  <c r="L89" i="929"/>
  <c r="O89" i="929" s="1"/>
  <c r="J89" i="929"/>
  <c r="K89" i="929" s="1"/>
  <c r="I89" i="929"/>
  <c r="O73" i="929"/>
  <c r="M73" i="929"/>
  <c r="K73" i="929"/>
  <c r="G73" i="929"/>
  <c r="L72" i="929"/>
  <c r="O72" i="929" s="1"/>
  <c r="J72" i="929"/>
  <c r="K72" i="929" s="1"/>
  <c r="I72" i="929"/>
  <c r="O63" i="929"/>
  <c r="M63" i="929"/>
  <c r="N63" i="929" s="1"/>
  <c r="K63" i="929"/>
  <c r="G63" i="929"/>
  <c r="O62" i="929"/>
  <c r="M62" i="929"/>
  <c r="K62" i="929"/>
  <c r="G62" i="929"/>
  <c r="O61" i="929"/>
  <c r="M61" i="929"/>
  <c r="K61" i="929"/>
  <c r="G61" i="929"/>
  <c r="O60" i="929"/>
  <c r="M60" i="929"/>
  <c r="AA60" i="929" s="1"/>
  <c r="K60" i="929"/>
  <c r="G60" i="929"/>
  <c r="O59" i="929"/>
  <c r="M59" i="929"/>
  <c r="N59" i="929" s="1"/>
  <c r="K59" i="929"/>
  <c r="G59" i="929"/>
  <c r="O58" i="929"/>
  <c r="N58" i="929"/>
  <c r="Q58" i="929" s="1"/>
  <c r="M58" i="929"/>
  <c r="K58" i="929"/>
  <c r="G58" i="929"/>
  <c r="O57" i="929"/>
  <c r="M57" i="929"/>
  <c r="K57" i="929"/>
  <c r="G57" i="929"/>
  <c r="O56" i="929"/>
  <c r="M56" i="929"/>
  <c r="AB56" i="929" s="1"/>
  <c r="K56" i="929"/>
  <c r="G56" i="929"/>
  <c r="L55" i="929"/>
  <c r="O55" i="929" s="1"/>
  <c r="J55" i="929"/>
  <c r="K55" i="929" s="1"/>
  <c r="I55" i="929"/>
  <c r="O46" i="929"/>
  <c r="M46" i="929"/>
  <c r="K46" i="929"/>
  <c r="G46" i="929"/>
  <c r="O45" i="929"/>
  <c r="M45" i="929"/>
  <c r="K45" i="929"/>
  <c r="G45" i="929"/>
  <c r="O44" i="929"/>
  <c r="M44" i="929"/>
  <c r="K44" i="929"/>
  <c r="G44" i="929"/>
  <c r="O43" i="929"/>
  <c r="M43" i="929"/>
  <c r="K43" i="929"/>
  <c r="G43" i="929"/>
  <c r="O42" i="929"/>
  <c r="M42" i="929"/>
  <c r="K42" i="929"/>
  <c r="G42" i="929"/>
  <c r="O41" i="929"/>
  <c r="M41" i="929"/>
  <c r="K41" i="929"/>
  <c r="G41" i="929"/>
  <c r="O40" i="929"/>
  <c r="M40" i="929"/>
  <c r="K40" i="929"/>
  <c r="G40" i="929"/>
  <c r="O39" i="929"/>
  <c r="M39" i="929"/>
  <c r="K39" i="929"/>
  <c r="G39" i="929"/>
  <c r="L38" i="929"/>
  <c r="O38" i="929" s="1"/>
  <c r="J38" i="929"/>
  <c r="K38" i="929" s="1"/>
  <c r="I38" i="929"/>
  <c r="O22" i="929"/>
  <c r="M22" i="929"/>
  <c r="K22" i="929"/>
  <c r="G22" i="929"/>
  <c r="L21" i="929"/>
  <c r="J21" i="929"/>
  <c r="K21" i="929" s="1"/>
  <c r="I21" i="929"/>
  <c r="O9" i="929"/>
  <c r="M9" i="929"/>
  <c r="N9" i="929" s="1"/>
  <c r="K9" i="929"/>
  <c r="G9" i="929"/>
  <c r="O8" i="929"/>
  <c r="M8" i="929"/>
  <c r="K8" i="929"/>
  <c r="G8" i="929"/>
  <c r="O7" i="929"/>
  <c r="M7" i="929"/>
  <c r="K7" i="929"/>
  <c r="G7" i="929"/>
  <c r="O6" i="929"/>
  <c r="M6" i="929"/>
  <c r="K6" i="929"/>
  <c r="G6" i="929"/>
  <c r="O5" i="929"/>
  <c r="M5" i="929"/>
  <c r="K5" i="929"/>
  <c r="G5" i="929"/>
  <c r="F1" i="929" s="1"/>
  <c r="H2" i="929"/>
  <c r="H1" i="929"/>
  <c r="D1" i="929"/>
  <c r="X34" i="928"/>
  <c r="W34" i="928"/>
  <c r="M8" i="928" s="1"/>
  <c r="V34" i="928"/>
  <c r="P34" i="928"/>
  <c r="O34" i="928"/>
  <c r="N34" i="928"/>
  <c r="M34" i="928"/>
  <c r="G34" i="928"/>
  <c r="N16" i="928"/>
  <c r="M16" i="928"/>
  <c r="I8" i="928" s="1"/>
  <c r="J16" i="928"/>
  <c r="I16" i="928"/>
  <c r="H16" i="928"/>
  <c r="G16" i="928"/>
  <c r="F16" i="928"/>
  <c r="E16" i="928"/>
  <c r="F8" i="928"/>
  <c r="E8" i="928"/>
  <c r="M7" i="928"/>
  <c r="K7" i="928"/>
  <c r="I7" i="928"/>
  <c r="G7" i="928"/>
  <c r="F7" i="928"/>
  <c r="E7" i="928"/>
  <c r="M6" i="928"/>
  <c r="K6" i="928"/>
  <c r="I6" i="928"/>
  <c r="G6" i="928"/>
  <c r="F6" i="928"/>
  <c r="E6" i="928"/>
  <c r="AD140" i="927"/>
  <c r="AC140" i="927"/>
  <c r="Z140" i="927"/>
  <c r="Y140" i="927"/>
  <c r="L140" i="927"/>
  <c r="O140" i="927" s="1"/>
  <c r="J140" i="927"/>
  <c r="K140" i="927" s="1"/>
  <c r="I140" i="927"/>
  <c r="O126" i="927"/>
  <c r="M126" i="927"/>
  <c r="AF126" i="927" s="1"/>
  <c r="K126" i="927"/>
  <c r="G126" i="927"/>
  <c r="O125" i="927"/>
  <c r="M125" i="927"/>
  <c r="K125" i="927"/>
  <c r="G125" i="927"/>
  <c r="O124" i="927"/>
  <c r="M124" i="927"/>
  <c r="K124" i="927"/>
  <c r="G124" i="927"/>
  <c r="AD123" i="927"/>
  <c r="AC123" i="927"/>
  <c r="Z123" i="927"/>
  <c r="Y123" i="927"/>
  <c r="L123" i="927"/>
  <c r="O123" i="927" s="1"/>
  <c r="J123" i="927"/>
  <c r="K123" i="927" s="1"/>
  <c r="I123" i="927"/>
  <c r="O109" i="927"/>
  <c r="M109" i="927"/>
  <c r="K109" i="927"/>
  <c r="G109" i="927"/>
  <c r="O108" i="927"/>
  <c r="M108" i="927"/>
  <c r="K108" i="927"/>
  <c r="G108" i="927"/>
  <c r="O107" i="927"/>
  <c r="M107" i="927"/>
  <c r="K107" i="927"/>
  <c r="G107" i="927"/>
  <c r="AD106" i="927"/>
  <c r="AC106" i="927"/>
  <c r="Z106" i="927"/>
  <c r="Y106" i="927"/>
  <c r="L106" i="927"/>
  <c r="O106" i="927" s="1"/>
  <c r="J106" i="927"/>
  <c r="K106" i="927" s="1"/>
  <c r="I106" i="927"/>
  <c r="O91" i="927"/>
  <c r="M91" i="927"/>
  <c r="N91" i="927" s="1"/>
  <c r="K91" i="927"/>
  <c r="G91" i="927"/>
  <c r="O90" i="927"/>
  <c r="M90" i="927"/>
  <c r="K90" i="927"/>
  <c r="G90" i="927"/>
  <c r="AD89" i="927"/>
  <c r="AC89" i="927"/>
  <c r="Z89" i="927"/>
  <c r="Y89" i="927"/>
  <c r="L89" i="927"/>
  <c r="O89" i="927" s="1"/>
  <c r="J89" i="927"/>
  <c r="I89" i="927"/>
  <c r="K89" i="927" s="1"/>
  <c r="O75" i="927"/>
  <c r="M75" i="927"/>
  <c r="K75" i="927"/>
  <c r="G75" i="927"/>
  <c r="O74" i="927"/>
  <c r="M74" i="927"/>
  <c r="AF74" i="927" s="1"/>
  <c r="K74" i="927"/>
  <c r="G74" i="927"/>
  <c r="O73" i="927"/>
  <c r="M73" i="927"/>
  <c r="K73" i="927"/>
  <c r="G73" i="927"/>
  <c r="AD72" i="927"/>
  <c r="AC72" i="927"/>
  <c r="Z72" i="927"/>
  <c r="Y72" i="927"/>
  <c r="L72" i="927"/>
  <c r="O72" i="927" s="1"/>
  <c r="J72" i="927"/>
  <c r="K72" i="927" s="1"/>
  <c r="I72" i="927"/>
  <c r="O61" i="927"/>
  <c r="M61" i="927"/>
  <c r="K61" i="927"/>
  <c r="G61" i="927"/>
  <c r="O60" i="927"/>
  <c r="M60" i="927"/>
  <c r="K60" i="927"/>
  <c r="G60" i="927"/>
  <c r="O59" i="927"/>
  <c r="M59" i="927"/>
  <c r="K59" i="927"/>
  <c r="G59" i="927"/>
  <c r="O58" i="927"/>
  <c r="M58" i="927"/>
  <c r="AF58" i="927" s="1"/>
  <c r="K58" i="927"/>
  <c r="G58" i="927"/>
  <c r="O57" i="927"/>
  <c r="M57" i="927"/>
  <c r="K57" i="927"/>
  <c r="G57" i="927"/>
  <c r="O56" i="927"/>
  <c r="M56" i="927"/>
  <c r="K56" i="927"/>
  <c r="G56" i="927"/>
  <c r="AD55" i="927"/>
  <c r="AC55" i="927"/>
  <c r="Z55" i="927"/>
  <c r="Y55" i="927"/>
  <c r="L55" i="927"/>
  <c r="O55" i="927" s="1"/>
  <c r="J55" i="927"/>
  <c r="K55" i="927" s="1"/>
  <c r="I55" i="927"/>
  <c r="O43" i="927"/>
  <c r="M43" i="927"/>
  <c r="K43" i="927"/>
  <c r="G43" i="927"/>
  <c r="O42" i="927"/>
  <c r="M42" i="927"/>
  <c r="K42" i="927"/>
  <c r="G42" i="927"/>
  <c r="O41" i="927"/>
  <c r="M41" i="927"/>
  <c r="N41" i="927" s="1"/>
  <c r="K41" i="927"/>
  <c r="G41" i="927"/>
  <c r="O40" i="927"/>
  <c r="M40" i="927"/>
  <c r="AF40" i="927" s="1"/>
  <c r="K40" i="927"/>
  <c r="G40" i="927"/>
  <c r="O39" i="927"/>
  <c r="M39" i="927"/>
  <c r="AF39" i="927" s="1"/>
  <c r="K39" i="927"/>
  <c r="G39" i="927"/>
  <c r="AD38" i="927"/>
  <c r="AC38" i="927"/>
  <c r="Z38" i="927"/>
  <c r="Y38" i="927"/>
  <c r="L38" i="927"/>
  <c r="J38" i="927"/>
  <c r="K38" i="927" s="1"/>
  <c r="I38" i="927"/>
  <c r="O25" i="927"/>
  <c r="M25" i="927"/>
  <c r="AF25" i="927" s="1"/>
  <c r="K25" i="927"/>
  <c r="G25" i="927"/>
  <c r="O24" i="927"/>
  <c r="M24" i="927"/>
  <c r="AF24" i="927" s="1"/>
  <c r="K24" i="927"/>
  <c r="G24" i="927"/>
  <c r="O23" i="927"/>
  <c r="M23" i="927"/>
  <c r="K23" i="927"/>
  <c r="G23" i="927"/>
  <c r="O22" i="927"/>
  <c r="M22" i="927"/>
  <c r="N22" i="927" s="1"/>
  <c r="K22" i="927"/>
  <c r="G22" i="927"/>
  <c r="AD21" i="927"/>
  <c r="AC21" i="927"/>
  <c r="Z21" i="927"/>
  <c r="Y21" i="927"/>
  <c r="L21" i="927"/>
  <c r="O21" i="927" s="1"/>
  <c r="J21" i="927"/>
  <c r="K21" i="927" s="1"/>
  <c r="I21" i="927"/>
  <c r="O7" i="927"/>
  <c r="M7" i="927"/>
  <c r="K7" i="927"/>
  <c r="G7" i="927"/>
  <c r="O6" i="927"/>
  <c r="M6" i="927"/>
  <c r="AF6" i="927" s="1"/>
  <c r="K6" i="927"/>
  <c r="G6" i="927"/>
  <c r="O5" i="927"/>
  <c r="M5" i="927"/>
  <c r="M21" i="927" s="1"/>
  <c r="K5" i="927"/>
  <c r="G5" i="927"/>
  <c r="AD2" i="927"/>
  <c r="Z2" i="927"/>
  <c r="Y2" i="927"/>
  <c r="H2" i="927"/>
  <c r="D1" i="927"/>
  <c r="L140" i="926"/>
  <c r="O140" i="926" s="1"/>
  <c r="J140" i="926"/>
  <c r="K140" i="926" s="1"/>
  <c r="I140" i="926"/>
  <c r="O137" i="926"/>
  <c r="M137" i="926"/>
  <c r="K137" i="926"/>
  <c r="G137" i="926"/>
  <c r="O136" i="926"/>
  <c r="M136" i="926"/>
  <c r="N136" i="926" s="1"/>
  <c r="K136" i="926"/>
  <c r="G136" i="926"/>
  <c r="O135" i="926"/>
  <c r="M135" i="926"/>
  <c r="AB135" i="926" s="1"/>
  <c r="K135" i="926"/>
  <c r="G135" i="926"/>
  <c r="O134" i="926"/>
  <c r="M134" i="926"/>
  <c r="K134" i="926"/>
  <c r="G134" i="926"/>
  <c r="O133" i="926"/>
  <c r="M133" i="926"/>
  <c r="K133" i="926"/>
  <c r="G133" i="926"/>
  <c r="O132" i="926"/>
  <c r="M132" i="926"/>
  <c r="N132" i="926" s="1"/>
  <c r="K132" i="926"/>
  <c r="G132" i="926"/>
  <c r="O131" i="926"/>
  <c r="M131" i="926"/>
  <c r="AB131" i="926" s="1"/>
  <c r="K131" i="926"/>
  <c r="G131" i="926"/>
  <c r="O130" i="926"/>
  <c r="M130" i="926"/>
  <c r="K130" i="926"/>
  <c r="G130" i="926"/>
  <c r="O129" i="926"/>
  <c r="M129" i="926"/>
  <c r="K129" i="926"/>
  <c r="G129" i="926"/>
  <c r="O128" i="926"/>
  <c r="M128" i="926"/>
  <c r="N128" i="926" s="1"/>
  <c r="K128" i="926"/>
  <c r="G128" i="926"/>
  <c r="O127" i="926"/>
  <c r="M127" i="926"/>
  <c r="AB127" i="926" s="1"/>
  <c r="K127" i="926"/>
  <c r="G127" i="926"/>
  <c r="O126" i="926"/>
  <c r="M126" i="926"/>
  <c r="K126" i="926"/>
  <c r="G126" i="926"/>
  <c r="O125" i="926"/>
  <c r="M125" i="926"/>
  <c r="K125" i="926"/>
  <c r="G125" i="926"/>
  <c r="O124" i="926"/>
  <c r="N124" i="926"/>
  <c r="M124" i="926"/>
  <c r="K124" i="926"/>
  <c r="G124" i="926"/>
  <c r="L123" i="926"/>
  <c r="O123" i="926" s="1"/>
  <c r="J123" i="926"/>
  <c r="I123" i="926"/>
  <c r="K123" i="926" s="1"/>
  <c r="O120" i="926"/>
  <c r="M120" i="926"/>
  <c r="AB120" i="926" s="1"/>
  <c r="K120" i="926"/>
  <c r="G120" i="926"/>
  <c r="O119" i="926"/>
  <c r="M119" i="926"/>
  <c r="K119" i="926"/>
  <c r="G119" i="926"/>
  <c r="O118" i="926"/>
  <c r="M118" i="926"/>
  <c r="K118" i="926"/>
  <c r="G118" i="926"/>
  <c r="O117" i="926"/>
  <c r="M117" i="926"/>
  <c r="K117" i="926"/>
  <c r="G117" i="926"/>
  <c r="O116" i="926"/>
  <c r="M116" i="926"/>
  <c r="AB116" i="926" s="1"/>
  <c r="K116" i="926"/>
  <c r="G116" i="926"/>
  <c r="O115" i="926"/>
  <c r="M115" i="926"/>
  <c r="K115" i="926"/>
  <c r="G115" i="926"/>
  <c r="O114" i="926"/>
  <c r="M114" i="926"/>
  <c r="K114" i="926"/>
  <c r="G114" i="926"/>
  <c r="O113" i="926"/>
  <c r="M113" i="926"/>
  <c r="K113" i="926"/>
  <c r="G113" i="926"/>
  <c r="O112" i="926"/>
  <c r="M112" i="926"/>
  <c r="AB112" i="926" s="1"/>
  <c r="K112" i="926"/>
  <c r="G112" i="926"/>
  <c r="O111" i="926"/>
  <c r="M111" i="926"/>
  <c r="K111" i="926"/>
  <c r="G111" i="926"/>
  <c r="O110" i="926"/>
  <c r="N110" i="926"/>
  <c r="Q110" i="926" s="1"/>
  <c r="M110" i="926"/>
  <c r="K110" i="926"/>
  <c r="G110" i="926"/>
  <c r="O109" i="926"/>
  <c r="M109" i="926"/>
  <c r="K109" i="926"/>
  <c r="G109" i="926"/>
  <c r="O108" i="926"/>
  <c r="M108" i="926"/>
  <c r="AB108" i="926" s="1"/>
  <c r="K108" i="926"/>
  <c r="G108" i="926"/>
  <c r="O107" i="926"/>
  <c r="M107" i="926"/>
  <c r="M123" i="926" s="1"/>
  <c r="K107" i="926"/>
  <c r="G107" i="926"/>
  <c r="L106" i="926"/>
  <c r="O106" i="926" s="1"/>
  <c r="J106" i="926"/>
  <c r="K106" i="926" s="1"/>
  <c r="I106" i="926"/>
  <c r="O90" i="926"/>
  <c r="M90" i="926"/>
  <c r="AB90" i="926" s="1"/>
  <c r="K90" i="926"/>
  <c r="G90" i="926"/>
  <c r="L89" i="926"/>
  <c r="O89" i="926" s="1"/>
  <c r="J89" i="926"/>
  <c r="K89" i="926" s="1"/>
  <c r="I89" i="926"/>
  <c r="O73" i="926"/>
  <c r="M73" i="926"/>
  <c r="K73" i="926"/>
  <c r="G73" i="926"/>
  <c r="L72" i="926"/>
  <c r="O72" i="926" s="1"/>
  <c r="J72" i="926"/>
  <c r="K72" i="926" s="1"/>
  <c r="I72" i="926"/>
  <c r="O63" i="926"/>
  <c r="M63" i="926"/>
  <c r="K63" i="926"/>
  <c r="G63" i="926"/>
  <c r="O62" i="926"/>
  <c r="M62" i="926"/>
  <c r="AB62" i="926" s="1"/>
  <c r="K62" i="926"/>
  <c r="G62" i="926"/>
  <c r="O61" i="926"/>
  <c r="M61" i="926"/>
  <c r="AB61" i="926" s="1"/>
  <c r="K61" i="926"/>
  <c r="G61" i="926"/>
  <c r="O60" i="926"/>
  <c r="M60" i="926"/>
  <c r="K60" i="926"/>
  <c r="G60" i="926"/>
  <c r="O59" i="926"/>
  <c r="M59" i="926"/>
  <c r="K59" i="926"/>
  <c r="G59" i="926"/>
  <c r="O58" i="926"/>
  <c r="M58" i="926"/>
  <c r="AB58" i="926" s="1"/>
  <c r="K58" i="926"/>
  <c r="G58" i="926"/>
  <c r="O57" i="926"/>
  <c r="M57" i="926"/>
  <c r="AB57" i="926" s="1"/>
  <c r="K57" i="926"/>
  <c r="G57" i="926"/>
  <c r="O56" i="926"/>
  <c r="M56" i="926"/>
  <c r="K56" i="926"/>
  <c r="G56" i="926"/>
  <c r="L55" i="926"/>
  <c r="O55" i="926" s="1"/>
  <c r="J55" i="926"/>
  <c r="K55" i="926" s="1"/>
  <c r="I55" i="926"/>
  <c r="AA46" i="926"/>
  <c r="O46" i="926"/>
  <c r="M46" i="926"/>
  <c r="K46" i="926"/>
  <c r="G46" i="926"/>
  <c r="O45" i="926"/>
  <c r="M45" i="926"/>
  <c r="K45" i="926"/>
  <c r="G45" i="926"/>
  <c r="O44" i="926"/>
  <c r="M44" i="926"/>
  <c r="K44" i="926"/>
  <c r="G44" i="926"/>
  <c r="O43" i="926"/>
  <c r="M43" i="926"/>
  <c r="AB43" i="926" s="1"/>
  <c r="K43" i="926"/>
  <c r="G43" i="926"/>
  <c r="O42" i="926"/>
  <c r="M42" i="926"/>
  <c r="K42" i="926"/>
  <c r="G42" i="926"/>
  <c r="O41" i="926"/>
  <c r="M41" i="926"/>
  <c r="K41" i="926"/>
  <c r="G41" i="926"/>
  <c r="AA40" i="926"/>
  <c r="O40" i="926"/>
  <c r="M40" i="926"/>
  <c r="AB40" i="926" s="1"/>
  <c r="K40" i="926"/>
  <c r="G40" i="926"/>
  <c r="O39" i="926"/>
  <c r="M39" i="926"/>
  <c r="AB39" i="926" s="1"/>
  <c r="K39" i="926"/>
  <c r="G39" i="926"/>
  <c r="L38" i="926"/>
  <c r="O38" i="926" s="1"/>
  <c r="J38" i="926"/>
  <c r="K38" i="926" s="1"/>
  <c r="I38" i="926"/>
  <c r="O22" i="926"/>
  <c r="M22" i="926"/>
  <c r="K22" i="926"/>
  <c r="G22" i="926"/>
  <c r="L21" i="926"/>
  <c r="O21" i="926" s="1"/>
  <c r="J21" i="926"/>
  <c r="K21" i="926" s="1"/>
  <c r="I21" i="926"/>
  <c r="O9" i="926"/>
  <c r="M9" i="926"/>
  <c r="K9" i="926"/>
  <c r="G9" i="926"/>
  <c r="O8" i="926"/>
  <c r="M8" i="926"/>
  <c r="AB8" i="926" s="1"/>
  <c r="K8" i="926"/>
  <c r="G8" i="926"/>
  <c r="O7" i="926"/>
  <c r="M7" i="926"/>
  <c r="AB7" i="926" s="1"/>
  <c r="K7" i="926"/>
  <c r="G7" i="926"/>
  <c r="O6" i="926"/>
  <c r="N6" i="926"/>
  <c r="M6" i="926"/>
  <c r="K6" i="926"/>
  <c r="G6" i="926"/>
  <c r="O5" i="926"/>
  <c r="M5" i="926"/>
  <c r="M21" i="926" s="1"/>
  <c r="K5" i="926"/>
  <c r="G5" i="926"/>
  <c r="H2" i="926"/>
  <c r="H1" i="926"/>
  <c r="F1" i="926"/>
  <c r="D1" i="926"/>
  <c r="X34" i="925"/>
  <c r="W34" i="925"/>
  <c r="V34" i="925"/>
  <c r="P34" i="925"/>
  <c r="M8" i="925" s="1"/>
  <c r="O34" i="925"/>
  <c r="N34" i="925"/>
  <c r="M34" i="925"/>
  <c r="G34" i="925"/>
  <c r="N16" i="925"/>
  <c r="M16" i="925"/>
  <c r="J16" i="925"/>
  <c r="G8" i="925" s="1"/>
  <c r="I16" i="925"/>
  <c r="H16" i="925"/>
  <c r="G16" i="925"/>
  <c r="F16" i="925"/>
  <c r="E16" i="925"/>
  <c r="K8" i="925"/>
  <c r="I8" i="925"/>
  <c r="F8" i="925"/>
  <c r="M7" i="925"/>
  <c r="K7" i="925"/>
  <c r="I7" i="925"/>
  <c r="G7" i="925"/>
  <c r="F7" i="925"/>
  <c r="E7" i="925"/>
  <c r="R6" i="925"/>
  <c r="P6" i="925"/>
  <c r="O6" i="925"/>
  <c r="M6" i="925"/>
  <c r="K6" i="925"/>
  <c r="I6" i="925"/>
  <c r="G6" i="925"/>
  <c r="F6" i="925"/>
  <c r="E6" i="925"/>
  <c r="F3" i="925"/>
  <c r="AD140" i="924"/>
  <c r="AC140" i="924"/>
  <c r="Z140" i="924"/>
  <c r="Y140" i="924"/>
  <c r="L140" i="924"/>
  <c r="O140" i="924" s="1"/>
  <c r="J140" i="924"/>
  <c r="K140" i="924" s="1"/>
  <c r="I140" i="924"/>
  <c r="O126" i="924"/>
  <c r="M126" i="924"/>
  <c r="AF126" i="924" s="1"/>
  <c r="K126" i="924"/>
  <c r="G126" i="924"/>
  <c r="O125" i="924"/>
  <c r="M125" i="924"/>
  <c r="K125" i="924"/>
  <c r="G125" i="924"/>
  <c r="O124" i="924"/>
  <c r="M124" i="924"/>
  <c r="K124" i="924"/>
  <c r="G124" i="924"/>
  <c r="AD123" i="924"/>
  <c r="AC123" i="924"/>
  <c r="Z123" i="924"/>
  <c r="Y123" i="924"/>
  <c r="L123" i="924"/>
  <c r="J123" i="924"/>
  <c r="I123" i="924"/>
  <c r="O109" i="924"/>
  <c r="M109" i="924"/>
  <c r="K109" i="924"/>
  <c r="G109" i="924"/>
  <c r="O108" i="924"/>
  <c r="M108" i="924"/>
  <c r="K108" i="924"/>
  <c r="G108" i="924"/>
  <c r="O107" i="924"/>
  <c r="M107" i="924"/>
  <c r="N107" i="924" s="1"/>
  <c r="K107" i="924"/>
  <c r="G107" i="924"/>
  <c r="AD106" i="924"/>
  <c r="AC106" i="924"/>
  <c r="Z106" i="924"/>
  <c r="Y106" i="924"/>
  <c r="L106" i="924"/>
  <c r="O106" i="924" s="1"/>
  <c r="J106" i="924"/>
  <c r="K106" i="924" s="1"/>
  <c r="I106" i="924"/>
  <c r="O91" i="924"/>
  <c r="M91" i="924"/>
  <c r="K91" i="924"/>
  <c r="G91" i="924"/>
  <c r="O90" i="924"/>
  <c r="M90" i="924"/>
  <c r="K90" i="924"/>
  <c r="G90" i="924"/>
  <c r="AD89" i="924"/>
  <c r="AC89" i="924"/>
  <c r="Z89" i="924"/>
  <c r="Y89" i="924"/>
  <c r="L89" i="924"/>
  <c r="O89" i="924" s="1"/>
  <c r="J89" i="924"/>
  <c r="I89" i="924"/>
  <c r="K89" i="924" s="1"/>
  <c r="AE75" i="924"/>
  <c r="O75" i="924"/>
  <c r="M75" i="924"/>
  <c r="K75" i="924"/>
  <c r="G75" i="924"/>
  <c r="O74" i="924"/>
  <c r="M74" i="924"/>
  <c r="AF74" i="924" s="1"/>
  <c r="K74" i="924"/>
  <c r="G74" i="924"/>
  <c r="O73" i="924"/>
  <c r="M73" i="924"/>
  <c r="M89" i="924" s="1"/>
  <c r="K73" i="924"/>
  <c r="G73" i="924"/>
  <c r="AD72" i="924"/>
  <c r="AC72" i="924"/>
  <c r="Z72" i="924"/>
  <c r="Y72" i="924"/>
  <c r="L72" i="924"/>
  <c r="J72" i="924"/>
  <c r="K72" i="924" s="1"/>
  <c r="I72" i="924"/>
  <c r="O61" i="924"/>
  <c r="M61" i="924"/>
  <c r="AF61" i="924" s="1"/>
  <c r="K61" i="924"/>
  <c r="G61" i="924"/>
  <c r="AF60" i="924"/>
  <c r="O60" i="924"/>
  <c r="M60" i="924"/>
  <c r="AE60" i="924" s="1"/>
  <c r="K60" i="924"/>
  <c r="G60" i="924"/>
  <c r="O59" i="924"/>
  <c r="M59" i="924"/>
  <c r="K59" i="924"/>
  <c r="G59" i="924"/>
  <c r="O58" i="924"/>
  <c r="M58" i="924"/>
  <c r="K58" i="924"/>
  <c r="G58" i="924"/>
  <c r="O57" i="924"/>
  <c r="M57" i="924"/>
  <c r="AF57" i="924" s="1"/>
  <c r="K57" i="924"/>
  <c r="G57" i="924"/>
  <c r="O56" i="924"/>
  <c r="M56" i="924"/>
  <c r="K56" i="924"/>
  <c r="G56" i="924"/>
  <c r="AD55" i="924"/>
  <c r="AC55" i="924"/>
  <c r="Z55" i="924"/>
  <c r="Y55" i="924"/>
  <c r="L55" i="924"/>
  <c r="J55" i="924"/>
  <c r="K55" i="924" s="1"/>
  <c r="I55" i="924"/>
  <c r="O43" i="924"/>
  <c r="M43" i="924"/>
  <c r="K43" i="924"/>
  <c r="G43" i="924"/>
  <c r="O42" i="924"/>
  <c r="M42" i="924"/>
  <c r="K42" i="924"/>
  <c r="G42" i="924"/>
  <c r="O41" i="924"/>
  <c r="M41" i="924"/>
  <c r="K41" i="924"/>
  <c r="G41" i="924"/>
  <c r="O40" i="924"/>
  <c r="M40" i="924"/>
  <c r="AF40" i="924" s="1"/>
  <c r="K40" i="924"/>
  <c r="G40" i="924"/>
  <c r="O39" i="924"/>
  <c r="M39" i="924"/>
  <c r="K39" i="924"/>
  <c r="G39" i="924"/>
  <c r="AD38" i="924"/>
  <c r="AC38" i="924"/>
  <c r="Z38" i="924"/>
  <c r="Y38" i="924"/>
  <c r="L38" i="924"/>
  <c r="O38" i="924" s="1"/>
  <c r="J38" i="924"/>
  <c r="K38" i="924" s="1"/>
  <c r="I38" i="924"/>
  <c r="O25" i="924"/>
  <c r="M25" i="924"/>
  <c r="K25" i="924"/>
  <c r="G25" i="924"/>
  <c r="O24" i="924"/>
  <c r="M24" i="924"/>
  <c r="K24" i="924"/>
  <c r="G24" i="924"/>
  <c r="O23" i="924"/>
  <c r="M23" i="924"/>
  <c r="K23" i="924"/>
  <c r="G23" i="924"/>
  <c r="O22" i="924"/>
  <c r="M22" i="924"/>
  <c r="K22" i="924"/>
  <c r="G22" i="924"/>
  <c r="AD21" i="924"/>
  <c r="AC21" i="924"/>
  <c r="Z21" i="924"/>
  <c r="Y21" i="924"/>
  <c r="Y2" i="924" s="1"/>
  <c r="O6" i="922" s="1"/>
  <c r="L21" i="924"/>
  <c r="J21" i="924"/>
  <c r="K21" i="924" s="1"/>
  <c r="I21" i="924"/>
  <c r="O7" i="924"/>
  <c r="M7" i="924"/>
  <c r="K7" i="924"/>
  <c r="G7" i="924"/>
  <c r="O6" i="924"/>
  <c r="M6" i="924"/>
  <c r="K6" i="924"/>
  <c r="G6" i="924"/>
  <c r="O5" i="924"/>
  <c r="M5" i="924"/>
  <c r="M21" i="924" s="1"/>
  <c r="K5" i="924"/>
  <c r="G5" i="924"/>
  <c r="AC2" i="924"/>
  <c r="Z2" i="924"/>
  <c r="H2" i="924"/>
  <c r="D1" i="924"/>
  <c r="L140" i="923"/>
  <c r="J140" i="923"/>
  <c r="I140" i="923"/>
  <c r="O137" i="923"/>
  <c r="M137" i="923"/>
  <c r="K137" i="923"/>
  <c r="G137" i="923"/>
  <c r="O136" i="923"/>
  <c r="M136" i="923"/>
  <c r="K136" i="923"/>
  <c r="G136" i="923"/>
  <c r="O135" i="923"/>
  <c r="M135" i="923"/>
  <c r="AB135" i="923" s="1"/>
  <c r="K135" i="923"/>
  <c r="G135" i="923"/>
  <c r="O134" i="923"/>
  <c r="M134" i="923"/>
  <c r="K134" i="923"/>
  <c r="G134" i="923"/>
  <c r="O133" i="923"/>
  <c r="M133" i="923"/>
  <c r="K133" i="923"/>
  <c r="G133" i="923"/>
  <c r="O132" i="923"/>
  <c r="M132" i="923"/>
  <c r="K132" i="923"/>
  <c r="G132" i="923"/>
  <c r="O131" i="923"/>
  <c r="M131" i="923"/>
  <c r="AB131" i="923" s="1"/>
  <c r="K131" i="923"/>
  <c r="G131" i="923"/>
  <c r="O130" i="923"/>
  <c r="M130" i="923"/>
  <c r="K130" i="923"/>
  <c r="G130" i="923"/>
  <c r="O129" i="923"/>
  <c r="M129" i="923"/>
  <c r="K129" i="923"/>
  <c r="G129" i="923"/>
  <c r="O128" i="923"/>
  <c r="M128" i="923"/>
  <c r="K128" i="923"/>
  <c r="G128" i="923"/>
  <c r="O127" i="923"/>
  <c r="M127" i="923"/>
  <c r="AB127" i="923" s="1"/>
  <c r="K127" i="923"/>
  <c r="G127" i="923"/>
  <c r="O126" i="923"/>
  <c r="N126" i="923"/>
  <c r="P126" i="923" s="1"/>
  <c r="M126" i="923"/>
  <c r="K126" i="923"/>
  <c r="Q126" i="923" s="1"/>
  <c r="G126" i="923"/>
  <c r="O125" i="923"/>
  <c r="M125" i="923"/>
  <c r="K125" i="923"/>
  <c r="G125" i="923"/>
  <c r="O124" i="923"/>
  <c r="M124" i="923"/>
  <c r="N124" i="923" s="1"/>
  <c r="K124" i="923"/>
  <c r="G124" i="923"/>
  <c r="L123" i="923"/>
  <c r="O123" i="923" s="1"/>
  <c r="J123" i="923"/>
  <c r="K123" i="923" s="1"/>
  <c r="I123" i="923"/>
  <c r="O120" i="923"/>
  <c r="M120" i="923"/>
  <c r="K120" i="923"/>
  <c r="G120" i="923"/>
  <c r="O119" i="923"/>
  <c r="M119" i="923"/>
  <c r="K119" i="923"/>
  <c r="G119" i="923"/>
  <c r="O118" i="923"/>
  <c r="M118" i="923"/>
  <c r="K118" i="923"/>
  <c r="G118" i="923"/>
  <c r="O117" i="923"/>
  <c r="M117" i="923"/>
  <c r="N117" i="923" s="1"/>
  <c r="K117" i="923"/>
  <c r="G117" i="923"/>
  <c r="O116" i="923"/>
  <c r="M116" i="923"/>
  <c r="K116" i="923"/>
  <c r="G116" i="923"/>
  <c r="O115" i="923"/>
  <c r="M115" i="923"/>
  <c r="AB115" i="923" s="1"/>
  <c r="K115" i="923"/>
  <c r="G115" i="923"/>
  <c r="O114" i="923"/>
  <c r="M114" i="923"/>
  <c r="K114" i="923"/>
  <c r="G114" i="923"/>
  <c r="O113" i="923"/>
  <c r="M113" i="923"/>
  <c r="N113" i="923" s="1"/>
  <c r="K113" i="923"/>
  <c r="G113" i="923"/>
  <c r="O112" i="923"/>
  <c r="M112" i="923"/>
  <c r="K112" i="923"/>
  <c r="G112" i="923"/>
  <c r="O111" i="923"/>
  <c r="M111" i="923"/>
  <c r="K111" i="923"/>
  <c r="G111" i="923"/>
  <c r="O110" i="923"/>
  <c r="M110" i="923"/>
  <c r="K110" i="923"/>
  <c r="G110" i="923"/>
  <c r="O109" i="923"/>
  <c r="M109" i="923"/>
  <c r="N109" i="923" s="1"/>
  <c r="K109" i="923"/>
  <c r="G109" i="923"/>
  <c r="AB108" i="923"/>
  <c r="O108" i="923"/>
  <c r="M108" i="923"/>
  <c r="K108" i="923"/>
  <c r="G108" i="923"/>
  <c r="O107" i="923"/>
  <c r="M107" i="923"/>
  <c r="M123" i="923" s="1"/>
  <c r="K107" i="923"/>
  <c r="G107" i="923"/>
  <c r="L106" i="923"/>
  <c r="O106" i="923" s="1"/>
  <c r="J106" i="923"/>
  <c r="K106" i="923" s="1"/>
  <c r="I106" i="923"/>
  <c r="O90" i="923"/>
  <c r="M90" i="923"/>
  <c r="AB90" i="923" s="1"/>
  <c r="K90" i="923"/>
  <c r="G90" i="923"/>
  <c r="L89" i="923"/>
  <c r="J89" i="923"/>
  <c r="K89" i="923" s="1"/>
  <c r="I89" i="923"/>
  <c r="O89" i="923" s="1"/>
  <c r="O73" i="923"/>
  <c r="M73" i="923"/>
  <c r="K73" i="923"/>
  <c r="G73" i="923"/>
  <c r="L72" i="923"/>
  <c r="O72" i="923" s="1"/>
  <c r="J72" i="923"/>
  <c r="K72" i="923" s="1"/>
  <c r="I72" i="923"/>
  <c r="O63" i="923"/>
  <c r="M63" i="923"/>
  <c r="K63" i="923"/>
  <c r="G63" i="923"/>
  <c r="O62" i="923"/>
  <c r="N62" i="923"/>
  <c r="Q62" i="923" s="1"/>
  <c r="M62" i="923"/>
  <c r="AB62" i="923" s="1"/>
  <c r="K62" i="923"/>
  <c r="G62" i="923"/>
  <c r="O61" i="923"/>
  <c r="M61" i="923"/>
  <c r="AB61" i="923" s="1"/>
  <c r="K61" i="923"/>
  <c r="G61" i="923"/>
  <c r="O60" i="923"/>
  <c r="M60" i="923"/>
  <c r="K60" i="923"/>
  <c r="G60" i="923"/>
  <c r="O59" i="923"/>
  <c r="M59" i="923"/>
  <c r="K59" i="923"/>
  <c r="G59" i="923"/>
  <c r="O58" i="923"/>
  <c r="M58" i="923"/>
  <c r="K58" i="923"/>
  <c r="G58" i="923"/>
  <c r="O57" i="923"/>
  <c r="M57" i="923"/>
  <c r="AB57" i="923" s="1"/>
  <c r="K57" i="923"/>
  <c r="G57" i="923"/>
  <c r="O56" i="923"/>
  <c r="M56" i="923"/>
  <c r="K56" i="923"/>
  <c r="G56" i="923"/>
  <c r="L55" i="923"/>
  <c r="O55" i="923" s="1"/>
  <c r="J55" i="923"/>
  <c r="I55" i="923"/>
  <c r="K55" i="923" s="1"/>
  <c r="O46" i="923"/>
  <c r="M46" i="923"/>
  <c r="K46" i="923"/>
  <c r="G46" i="923"/>
  <c r="O45" i="923"/>
  <c r="M45" i="923"/>
  <c r="AB45" i="923" s="1"/>
  <c r="K45" i="923"/>
  <c r="G45" i="923"/>
  <c r="O44" i="923"/>
  <c r="M44" i="923"/>
  <c r="K44" i="923"/>
  <c r="G44" i="923"/>
  <c r="O43" i="923"/>
  <c r="N43" i="923"/>
  <c r="M43" i="923"/>
  <c r="AB43" i="923" s="1"/>
  <c r="K43" i="923"/>
  <c r="G43" i="923"/>
  <c r="O42" i="923"/>
  <c r="M42" i="923"/>
  <c r="K42" i="923"/>
  <c r="G42" i="923"/>
  <c r="O41" i="923"/>
  <c r="M41" i="923"/>
  <c r="AB41" i="923" s="1"/>
  <c r="K41" i="923"/>
  <c r="G41" i="923"/>
  <c r="O40" i="923"/>
  <c r="M40" i="923"/>
  <c r="K40" i="923"/>
  <c r="G40" i="923"/>
  <c r="O39" i="923"/>
  <c r="M39" i="923"/>
  <c r="AB39" i="923" s="1"/>
  <c r="K39" i="923"/>
  <c r="G39" i="923"/>
  <c r="L38" i="923"/>
  <c r="O38" i="923" s="1"/>
  <c r="J38" i="923"/>
  <c r="K38" i="923" s="1"/>
  <c r="I38" i="923"/>
  <c r="O22" i="923"/>
  <c r="M22" i="923"/>
  <c r="AA22" i="923" s="1"/>
  <c r="K22" i="923"/>
  <c r="G22" i="923"/>
  <c r="L21" i="923"/>
  <c r="J21" i="923"/>
  <c r="K21" i="923" s="1"/>
  <c r="I21" i="923"/>
  <c r="O9" i="923"/>
  <c r="M9" i="923"/>
  <c r="K9" i="923"/>
  <c r="G9" i="923"/>
  <c r="O8" i="923"/>
  <c r="M8" i="923"/>
  <c r="K8" i="923"/>
  <c r="G8" i="923"/>
  <c r="O7" i="923"/>
  <c r="M7" i="923"/>
  <c r="AB7" i="923" s="1"/>
  <c r="K7" i="923"/>
  <c r="G7" i="923"/>
  <c r="O6" i="923"/>
  <c r="M6" i="923"/>
  <c r="K6" i="923"/>
  <c r="G6" i="923"/>
  <c r="O5" i="923"/>
  <c r="M5" i="923"/>
  <c r="K5" i="923"/>
  <c r="G5" i="923"/>
  <c r="F1" i="923" s="1"/>
  <c r="H2" i="923"/>
  <c r="H1" i="923"/>
  <c r="D1" i="923"/>
  <c r="X34" i="922"/>
  <c r="W34" i="922"/>
  <c r="V34" i="922"/>
  <c r="P34" i="922"/>
  <c r="O34" i="922"/>
  <c r="N34" i="922"/>
  <c r="M34" i="922"/>
  <c r="K8" i="922" s="1"/>
  <c r="G34" i="922"/>
  <c r="N16" i="922"/>
  <c r="M16" i="922"/>
  <c r="I8" i="922" s="1"/>
  <c r="J16" i="922"/>
  <c r="I16" i="922"/>
  <c r="H16" i="922"/>
  <c r="G16" i="922"/>
  <c r="F16" i="922"/>
  <c r="E16" i="922"/>
  <c r="M8" i="922"/>
  <c r="G8" i="922"/>
  <c r="F8" i="922"/>
  <c r="E8" i="922"/>
  <c r="M7" i="922"/>
  <c r="K7" i="922"/>
  <c r="I7" i="922"/>
  <c r="G7" i="922"/>
  <c r="F7" i="922"/>
  <c r="E7" i="922"/>
  <c r="Q6" i="922"/>
  <c r="P6" i="922"/>
  <c r="M6" i="922"/>
  <c r="K6" i="922"/>
  <c r="I6" i="922"/>
  <c r="G6" i="922"/>
  <c r="F6" i="922"/>
  <c r="E6" i="922"/>
  <c r="AD140" i="921"/>
  <c r="AC140" i="921"/>
  <c r="Z140" i="921"/>
  <c r="Y140" i="921"/>
  <c r="L140" i="921"/>
  <c r="O140" i="921" s="1"/>
  <c r="J140" i="921"/>
  <c r="K140" i="921" s="1"/>
  <c r="I140" i="921"/>
  <c r="O126" i="921"/>
  <c r="M126" i="921"/>
  <c r="AF126" i="921" s="1"/>
  <c r="K126" i="921"/>
  <c r="G126" i="921"/>
  <c r="O125" i="921"/>
  <c r="M125" i="921"/>
  <c r="K125" i="921"/>
  <c r="G125" i="921"/>
  <c r="O124" i="921"/>
  <c r="N124" i="921"/>
  <c r="M124" i="921"/>
  <c r="K124" i="921"/>
  <c r="G124" i="921"/>
  <c r="AD123" i="921"/>
  <c r="AC123" i="921"/>
  <c r="Z123" i="921"/>
  <c r="Y123" i="921"/>
  <c r="L123" i="921"/>
  <c r="J123" i="921"/>
  <c r="I123" i="921"/>
  <c r="O109" i="921"/>
  <c r="M109" i="921"/>
  <c r="K109" i="921"/>
  <c r="G109" i="921"/>
  <c r="O108" i="921"/>
  <c r="M108" i="921"/>
  <c r="K108" i="921"/>
  <c r="G108" i="921"/>
  <c r="O107" i="921"/>
  <c r="M107" i="921"/>
  <c r="K107" i="921"/>
  <c r="G107" i="921"/>
  <c r="AD106" i="921"/>
  <c r="AC106" i="921"/>
  <c r="Z106" i="921"/>
  <c r="Y106" i="921"/>
  <c r="L106" i="921"/>
  <c r="O106" i="921" s="1"/>
  <c r="J106" i="921"/>
  <c r="K106" i="921" s="1"/>
  <c r="I106" i="921"/>
  <c r="O91" i="921"/>
  <c r="M91" i="921"/>
  <c r="K91" i="921"/>
  <c r="G91" i="921"/>
  <c r="O90" i="921"/>
  <c r="M90" i="921"/>
  <c r="K90" i="921"/>
  <c r="G90" i="921"/>
  <c r="AD89" i="921"/>
  <c r="AC89" i="921"/>
  <c r="Z89" i="921"/>
  <c r="Y89" i="921"/>
  <c r="L89" i="921"/>
  <c r="O89" i="921" s="1"/>
  <c r="J89" i="921"/>
  <c r="I89" i="921"/>
  <c r="K89" i="921" s="1"/>
  <c r="O75" i="921"/>
  <c r="M75" i="921"/>
  <c r="K75" i="921"/>
  <c r="G75" i="921"/>
  <c r="O74" i="921"/>
  <c r="M74" i="921"/>
  <c r="AF74" i="921" s="1"/>
  <c r="K74" i="921"/>
  <c r="G74" i="921"/>
  <c r="O73" i="921"/>
  <c r="M73" i="921"/>
  <c r="K73" i="921"/>
  <c r="G73" i="921"/>
  <c r="AD72" i="921"/>
  <c r="AC72" i="921"/>
  <c r="Z72" i="921"/>
  <c r="Y72" i="921"/>
  <c r="L72" i="921"/>
  <c r="J72" i="921"/>
  <c r="K72" i="921" s="1"/>
  <c r="I72" i="921"/>
  <c r="O62" i="921"/>
  <c r="M62" i="921"/>
  <c r="K62" i="921"/>
  <c r="G62" i="921"/>
  <c r="O61" i="921"/>
  <c r="M61" i="921"/>
  <c r="K61" i="921"/>
  <c r="G61" i="921"/>
  <c r="O60" i="921"/>
  <c r="M60" i="921"/>
  <c r="N60" i="921" s="1"/>
  <c r="K60" i="921"/>
  <c r="G60" i="921"/>
  <c r="O59" i="921"/>
  <c r="M59" i="921"/>
  <c r="K59" i="921"/>
  <c r="G59" i="921"/>
  <c r="O58" i="921"/>
  <c r="N58" i="921"/>
  <c r="Q58" i="921" s="1"/>
  <c r="M58" i="921"/>
  <c r="K58" i="921"/>
  <c r="G58" i="921"/>
  <c r="O57" i="921"/>
  <c r="M57" i="921"/>
  <c r="K57" i="921"/>
  <c r="G57" i="921"/>
  <c r="O56" i="921"/>
  <c r="M56" i="921"/>
  <c r="K56" i="921"/>
  <c r="G56" i="921"/>
  <c r="AD55" i="921"/>
  <c r="AC55" i="921"/>
  <c r="Z55" i="921"/>
  <c r="Y55" i="921"/>
  <c r="L55" i="921"/>
  <c r="O55" i="921" s="1"/>
  <c r="J55" i="921"/>
  <c r="I55" i="921"/>
  <c r="K55" i="921" s="1"/>
  <c r="O43" i="921"/>
  <c r="M43" i="921"/>
  <c r="K43" i="921"/>
  <c r="G43" i="921"/>
  <c r="O42" i="921"/>
  <c r="M42" i="921"/>
  <c r="N42" i="921" s="1"/>
  <c r="K42" i="921"/>
  <c r="G42" i="921"/>
  <c r="O41" i="921"/>
  <c r="M41" i="921"/>
  <c r="AF41" i="921" s="1"/>
  <c r="K41" i="921"/>
  <c r="G41" i="921"/>
  <c r="O40" i="921"/>
  <c r="M40" i="921"/>
  <c r="AF40" i="921" s="1"/>
  <c r="K40" i="921"/>
  <c r="G40" i="921"/>
  <c r="O39" i="921"/>
  <c r="M39" i="921"/>
  <c r="AE39" i="921" s="1"/>
  <c r="K39" i="921"/>
  <c r="G39" i="921"/>
  <c r="AD38" i="921"/>
  <c r="AD2" i="921" s="1"/>
  <c r="R6" i="919" s="1"/>
  <c r="AC38" i="921"/>
  <c r="Z38" i="921"/>
  <c r="Z2" i="921" s="1"/>
  <c r="P6" i="919" s="1"/>
  <c r="Y38" i="921"/>
  <c r="Y2" i="921" s="1"/>
  <c r="O6" i="919" s="1"/>
  <c r="L38" i="921"/>
  <c r="J38" i="921"/>
  <c r="K38" i="921" s="1"/>
  <c r="I38" i="921"/>
  <c r="O25" i="921"/>
  <c r="M25" i="921"/>
  <c r="AF25" i="921" s="1"/>
  <c r="K25" i="921"/>
  <c r="G25" i="921"/>
  <c r="O24" i="921"/>
  <c r="M24" i="921"/>
  <c r="K24" i="921"/>
  <c r="G24" i="921"/>
  <c r="O23" i="921"/>
  <c r="M23" i="921"/>
  <c r="K23" i="921"/>
  <c r="G23" i="921"/>
  <c r="O22" i="921"/>
  <c r="N22" i="921"/>
  <c r="Q22" i="921" s="1"/>
  <c r="M22" i="921"/>
  <c r="AF22" i="921" s="1"/>
  <c r="K22" i="921"/>
  <c r="G22" i="921"/>
  <c r="AD21" i="921"/>
  <c r="AC21" i="921"/>
  <c r="Z21" i="921"/>
  <c r="Y21" i="921"/>
  <c r="L21" i="921"/>
  <c r="O21" i="921" s="1"/>
  <c r="J21" i="921"/>
  <c r="I21" i="921"/>
  <c r="O7" i="921"/>
  <c r="M7" i="921"/>
  <c r="K7" i="921"/>
  <c r="G7" i="921"/>
  <c r="O6" i="921"/>
  <c r="M6" i="921"/>
  <c r="K6" i="921"/>
  <c r="G6" i="921"/>
  <c r="O5" i="921"/>
  <c r="M5" i="921"/>
  <c r="M21" i="921" s="1"/>
  <c r="K5" i="921"/>
  <c r="G5" i="921"/>
  <c r="H2" i="921"/>
  <c r="D1" i="921"/>
  <c r="L140" i="920"/>
  <c r="O140" i="920" s="1"/>
  <c r="J140" i="920"/>
  <c r="K140" i="920" s="1"/>
  <c r="I140" i="920"/>
  <c r="O137" i="920"/>
  <c r="M137" i="920"/>
  <c r="N137" i="920" s="1"/>
  <c r="K137" i="920"/>
  <c r="G137" i="920"/>
  <c r="O136" i="920"/>
  <c r="M136" i="920"/>
  <c r="AB136" i="920" s="1"/>
  <c r="K136" i="920"/>
  <c r="G136" i="920"/>
  <c r="O135" i="920"/>
  <c r="M135" i="920"/>
  <c r="AB135" i="920" s="1"/>
  <c r="K135" i="920"/>
  <c r="G135" i="920"/>
  <c r="O134" i="920"/>
  <c r="M134" i="920"/>
  <c r="K134" i="920"/>
  <c r="G134" i="920"/>
  <c r="O133" i="920"/>
  <c r="M133" i="920"/>
  <c r="N133" i="920" s="1"/>
  <c r="K133" i="920"/>
  <c r="G133" i="920"/>
  <c r="O132" i="920"/>
  <c r="M132" i="920"/>
  <c r="AB132" i="920" s="1"/>
  <c r="K132" i="920"/>
  <c r="G132" i="920"/>
  <c r="O131" i="920"/>
  <c r="M131" i="920"/>
  <c r="AB131" i="920" s="1"/>
  <c r="K131" i="920"/>
  <c r="G131" i="920"/>
  <c r="O130" i="920"/>
  <c r="M130" i="920"/>
  <c r="K130" i="920"/>
  <c r="G130" i="920"/>
  <c r="O129" i="920"/>
  <c r="M129" i="920"/>
  <c r="N129" i="920" s="1"/>
  <c r="K129" i="920"/>
  <c r="G129" i="920"/>
  <c r="O128" i="920"/>
  <c r="M128" i="920"/>
  <c r="AB128" i="920" s="1"/>
  <c r="K128" i="920"/>
  <c r="G128" i="920"/>
  <c r="O127" i="920"/>
  <c r="M127" i="920"/>
  <c r="K127" i="920"/>
  <c r="G127" i="920"/>
  <c r="O126" i="920"/>
  <c r="M126" i="920"/>
  <c r="K126" i="920"/>
  <c r="G126" i="920"/>
  <c r="O125" i="920"/>
  <c r="M125" i="920"/>
  <c r="N125" i="920" s="1"/>
  <c r="K125" i="920"/>
  <c r="G125" i="920"/>
  <c r="O124" i="920"/>
  <c r="M124" i="920"/>
  <c r="K124" i="920"/>
  <c r="G124" i="920"/>
  <c r="L123" i="920"/>
  <c r="J123" i="920"/>
  <c r="I123" i="920"/>
  <c r="K123" i="920" s="1"/>
  <c r="O120" i="920"/>
  <c r="M120" i="920"/>
  <c r="K120" i="920"/>
  <c r="G120" i="920"/>
  <c r="O119" i="920"/>
  <c r="M119" i="920"/>
  <c r="K119" i="920"/>
  <c r="G119" i="920"/>
  <c r="O118" i="920"/>
  <c r="M118" i="920"/>
  <c r="N118" i="920" s="1"/>
  <c r="K118" i="920"/>
  <c r="G118" i="920"/>
  <c r="O117" i="920"/>
  <c r="M117" i="920"/>
  <c r="K117" i="920"/>
  <c r="G117" i="920"/>
  <c r="O116" i="920"/>
  <c r="M116" i="920"/>
  <c r="K116" i="920"/>
  <c r="G116" i="920"/>
  <c r="O115" i="920"/>
  <c r="M115" i="920"/>
  <c r="K115" i="920"/>
  <c r="G115" i="920"/>
  <c r="O114" i="920"/>
  <c r="M114" i="920"/>
  <c r="N114" i="920" s="1"/>
  <c r="K114" i="920"/>
  <c r="G114" i="920"/>
  <c r="O113" i="920"/>
  <c r="M113" i="920"/>
  <c r="K113" i="920"/>
  <c r="G113" i="920"/>
  <c r="O112" i="920"/>
  <c r="M112" i="920"/>
  <c r="K112" i="920"/>
  <c r="G112" i="920"/>
  <c r="O111" i="920"/>
  <c r="M111" i="920"/>
  <c r="K111" i="920"/>
  <c r="G111" i="920"/>
  <c r="O110" i="920"/>
  <c r="M110" i="920"/>
  <c r="N110" i="920" s="1"/>
  <c r="K110" i="920"/>
  <c r="G110" i="920"/>
  <c r="O109" i="920"/>
  <c r="M109" i="920"/>
  <c r="K109" i="920"/>
  <c r="G109" i="920"/>
  <c r="O108" i="920"/>
  <c r="M108" i="920"/>
  <c r="K108" i="920"/>
  <c r="G108" i="920"/>
  <c r="O107" i="920"/>
  <c r="M107" i="920"/>
  <c r="K107" i="920"/>
  <c r="G107" i="920"/>
  <c r="L106" i="920"/>
  <c r="O106" i="920" s="1"/>
  <c r="J106" i="920"/>
  <c r="I106" i="920"/>
  <c r="O90" i="920"/>
  <c r="M90" i="920"/>
  <c r="K90" i="920"/>
  <c r="G90" i="920"/>
  <c r="L89" i="920"/>
  <c r="J89" i="920"/>
  <c r="I89" i="920"/>
  <c r="O73" i="920"/>
  <c r="M73" i="920"/>
  <c r="K73" i="920"/>
  <c r="G73" i="920"/>
  <c r="L72" i="920"/>
  <c r="O72" i="920" s="1"/>
  <c r="J72" i="920"/>
  <c r="K72" i="920" s="1"/>
  <c r="I72" i="920"/>
  <c r="O63" i="920"/>
  <c r="M63" i="920"/>
  <c r="K63" i="920"/>
  <c r="G63" i="920"/>
  <c r="O62" i="920"/>
  <c r="M62" i="920"/>
  <c r="K62" i="920"/>
  <c r="G62" i="920"/>
  <c r="O61" i="920"/>
  <c r="M61" i="920"/>
  <c r="K61" i="920"/>
  <c r="G61" i="920"/>
  <c r="O60" i="920"/>
  <c r="M60" i="920"/>
  <c r="N60" i="920" s="1"/>
  <c r="K60" i="920"/>
  <c r="G60" i="920"/>
  <c r="O59" i="920"/>
  <c r="M59" i="920"/>
  <c r="K59" i="920"/>
  <c r="G59" i="920"/>
  <c r="O58" i="920"/>
  <c r="M58" i="920"/>
  <c r="K58" i="920"/>
  <c r="G58" i="920"/>
  <c r="O57" i="920"/>
  <c r="M57" i="920"/>
  <c r="K57" i="920"/>
  <c r="G57" i="920"/>
  <c r="O56" i="920"/>
  <c r="M56" i="920"/>
  <c r="K56" i="920"/>
  <c r="G56" i="920"/>
  <c r="L55" i="920"/>
  <c r="J55" i="920"/>
  <c r="I55" i="920"/>
  <c r="O46" i="920"/>
  <c r="M46" i="920"/>
  <c r="AB46" i="920" s="1"/>
  <c r="K46" i="920"/>
  <c r="G46" i="920"/>
  <c r="O45" i="920"/>
  <c r="M45" i="920"/>
  <c r="K45" i="920"/>
  <c r="G45" i="920"/>
  <c r="O44" i="920"/>
  <c r="M44" i="920"/>
  <c r="K44" i="920"/>
  <c r="G44" i="920"/>
  <c r="O43" i="920"/>
  <c r="M43" i="920"/>
  <c r="K43" i="920"/>
  <c r="G43" i="920"/>
  <c r="O42" i="920"/>
  <c r="M42" i="920"/>
  <c r="AB42" i="920" s="1"/>
  <c r="K42" i="920"/>
  <c r="G42" i="920"/>
  <c r="O41" i="920"/>
  <c r="M41" i="920"/>
  <c r="K41" i="920"/>
  <c r="G41" i="920"/>
  <c r="O40" i="920"/>
  <c r="M40" i="920"/>
  <c r="K40" i="920"/>
  <c r="G40" i="920"/>
  <c r="O39" i="920"/>
  <c r="M39" i="920"/>
  <c r="K39" i="920"/>
  <c r="G39" i="920"/>
  <c r="L38" i="920"/>
  <c r="J38" i="920"/>
  <c r="I38" i="920"/>
  <c r="O22" i="920"/>
  <c r="M22" i="920"/>
  <c r="M38" i="920" s="1"/>
  <c r="K22" i="920"/>
  <c r="G22" i="920"/>
  <c r="L21" i="920"/>
  <c r="O21" i="920" s="1"/>
  <c r="J21" i="920"/>
  <c r="I21" i="920"/>
  <c r="O9" i="920"/>
  <c r="M9" i="920"/>
  <c r="K9" i="920"/>
  <c r="G9" i="920"/>
  <c r="O8" i="920"/>
  <c r="M8" i="920"/>
  <c r="K8" i="920"/>
  <c r="G8" i="920"/>
  <c r="O7" i="920"/>
  <c r="M7" i="920"/>
  <c r="AA7" i="920" s="1"/>
  <c r="K7" i="920"/>
  <c r="G7" i="920"/>
  <c r="O6" i="920"/>
  <c r="M6" i="920"/>
  <c r="K6" i="920"/>
  <c r="G6" i="920"/>
  <c r="O5" i="920"/>
  <c r="M5" i="920"/>
  <c r="M21" i="920" s="1"/>
  <c r="K5" i="920"/>
  <c r="G5" i="920"/>
  <c r="F1" i="920" s="1"/>
  <c r="H2" i="920"/>
  <c r="D1" i="920"/>
  <c r="X34" i="919"/>
  <c r="W34" i="919"/>
  <c r="V34" i="919"/>
  <c r="P34" i="919"/>
  <c r="O34" i="919"/>
  <c r="N34" i="919"/>
  <c r="M34" i="919"/>
  <c r="G34" i="919"/>
  <c r="N16" i="919"/>
  <c r="M16" i="919"/>
  <c r="J16" i="919"/>
  <c r="I16" i="919"/>
  <c r="H16" i="919"/>
  <c r="G16" i="919"/>
  <c r="F16" i="919"/>
  <c r="E16" i="919"/>
  <c r="E8" i="919" s="1"/>
  <c r="K8" i="919"/>
  <c r="I8" i="919"/>
  <c r="F8" i="919"/>
  <c r="M7" i="919"/>
  <c r="K7" i="919"/>
  <c r="I7" i="919"/>
  <c r="G7" i="919"/>
  <c r="F7" i="919"/>
  <c r="E7" i="919"/>
  <c r="M6" i="919"/>
  <c r="K6" i="919"/>
  <c r="I6" i="919"/>
  <c r="G6" i="919"/>
  <c r="F6" i="919"/>
  <c r="E6" i="919"/>
  <c r="F3" i="919"/>
  <c r="AD140" i="918"/>
  <c r="AC140" i="918"/>
  <c r="Z140" i="918"/>
  <c r="Y140" i="918"/>
  <c r="L140" i="918"/>
  <c r="J140" i="918"/>
  <c r="I140" i="918"/>
  <c r="O126" i="918"/>
  <c r="M126" i="918"/>
  <c r="AF126" i="918" s="1"/>
  <c r="K126" i="918"/>
  <c r="G126" i="918"/>
  <c r="O125" i="918"/>
  <c r="M125" i="918"/>
  <c r="K125" i="918"/>
  <c r="G125" i="918"/>
  <c r="O124" i="918"/>
  <c r="M124" i="918"/>
  <c r="K124" i="918"/>
  <c r="G124" i="918"/>
  <c r="AD123" i="918"/>
  <c r="AC123" i="918"/>
  <c r="Z123" i="918"/>
  <c r="Y123" i="918"/>
  <c r="L123" i="918"/>
  <c r="J123" i="918"/>
  <c r="I123" i="918"/>
  <c r="O109" i="918"/>
  <c r="M109" i="918"/>
  <c r="K109" i="918"/>
  <c r="G109" i="918"/>
  <c r="O108" i="918"/>
  <c r="M108" i="918"/>
  <c r="N108" i="918" s="1"/>
  <c r="K108" i="918"/>
  <c r="G108" i="918"/>
  <c r="O107" i="918"/>
  <c r="M107" i="918"/>
  <c r="N107" i="918" s="1"/>
  <c r="K107" i="918"/>
  <c r="G107" i="918"/>
  <c r="AD106" i="918"/>
  <c r="AC106" i="918"/>
  <c r="Z106" i="918"/>
  <c r="Y106" i="918"/>
  <c r="L106" i="918"/>
  <c r="J106" i="918"/>
  <c r="I106" i="918"/>
  <c r="O91" i="918"/>
  <c r="M91" i="918"/>
  <c r="N91" i="918" s="1"/>
  <c r="K91" i="918"/>
  <c r="G91" i="918"/>
  <c r="O90" i="918"/>
  <c r="M90" i="918"/>
  <c r="K90" i="918"/>
  <c r="G90" i="918"/>
  <c r="AD89" i="918"/>
  <c r="AC89" i="918"/>
  <c r="Z89" i="918"/>
  <c r="Y89" i="918"/>
  <c r="L89" i="918"/>
  <c r="J89" i="918"/>
  <c r="I89" i="918"/>
  <c r="K89" i="918" s="1"/>
  <c r="O75" i="918"/>
  <c r="M75" i="918"/>
  <c r="K75" i="918"/>
  <c r="G75" i="918"/>
  <c r="O74" i="918"/>
  <c r="M74" i="918"/>
  <c r="AF74" i="918" s="1"/>
  <c r="K74" i="918"/>
  <c r="G74" i="918"/>
  <c r="O73" i="918"/>
  <c r="M73" i="918"/>
  <c r="K73" i="918"/>
  <c r="G73" i="918"/>
  <c r="AD72" i="918"/>
  <c r="AC72" i="918"/>
  <c r="Z72" i="918"/>
  <c r="Y72" i="918"/>
  <c r="L72" i="918"/>
  <c r="J72" i="918"/>
  <c r="I72" i="918"/>
  <c r="K72" i="918" s="1"/>
  <c r="O62" i="918"/>
  <c r="M62" i="918"/>
  <c r="K62" i="918"/>
  <c r="G62" i="918"/>
  <c r="O61" i="918"/>
  <c r="M61" i="918"/>
  <c r="K61" i="918"/>
  <c r="G61" i="918"/>
  <c r="O60" i="918"/>
  <c r="M60" i="918"/>
  <c r="N60" i="918" s="1"/>
  <c r="K60" i="918"/>
  <c r="G60" i="918"/>
  <c r="O59" i="918"/>
  <c r="M59" i="918"/>
  <c r="K59" i="918"/>
  <c r="G59" i="918"/>
  <c r="O58" i="918"/>
  <c r="M58" i="918"/>
  <c r="K58" i="918"/>
  <c r="G58" i="918"/>
  <c r="O57" i="918"/>
  <c r="M57" i="918"/>
  <c r="K57" i="918"/>
  <c r="G57" i="918"/>
  <c r="O56" i="918"/>
  <c r="M56" i="918"/>
  <c r="K56" i="918"/>
  <c r="G56" i="918"/>
  <c r="AD55" i="918"/>
  <c r="AC55" i="918"/>
  <c r="Z55" i="918"/>
  <c r="Y55" i="918"/>
  <c r="L55" i="918"/>
  <c r="O55" i="918" s="1"/>
  <c r="J55" i="918"/>
  <c r="K55" i="918" s="1"/>
  <c r="I55" i="918"/>
  <c r="O43" i="918"/>
  <c r="M43" i="918"/>
  <c r="K43" i="918"/>
  <c r="G43" i="918"/>
  <c r="O42" i="918"/>
  <c r="M42" i="918"/>
  <c r="N42" i="918" s="1"/>
  <c r="K42" i="918"/>
  <c r="G42" i="918"/>
  <c r="O41" i="918"/>
  <c r="M41" i="918"/>
  <c r="AF41" i="918" s="1"/>
  <c r="K41" i="918"/>
  <c r="G41" i="918"/>
  <c r="O40" i="918"/>
  <c r="M40" i="918"/>
  <c r="K40" i="918"/>
  <c r="G40" i="918"/>
  <c r="O39" i="918"/>
  <c r="M39" i="918"/>
  <c r="K39" i="918"/>
  <c r="G39" i="918"/>
  <c r="AD38" i="918"/>
  <c r="AC38" i="918"/>
  <c r="Z38" i="918"/>
  <c r="Y38" i="918"/>
  <c r="L38" i="918"/>
  <c r="J38" i="918"/>
  <c r="K38" i="918" s="1"/>
  <c r="I38" i="918"/>
  <c r="O25" i="918"/>
  <c r="M25" i="918"/>
  <c r="K25" i="918"/>
  <c r="G25" i="918"/>
  <c r="O24" i="918"/>
  <c r="M24" i="918"/>
  <c r="K24" i="918"/>
  <c r="G24" i="918"/>
  <c r="O23" i="918"/>
  <c r="M23" i="918"/>
  <c r="K23" i="918"/>
  <c r="G23" i="918"/>
  <c r="O22" i="918"/>
  <c r="M22" i="918"/>
  <c r="K22" i="918"/>
  <c r="G22" i="918"/>
  <c r="AD21" i="918"/>
  <c r="AC21" i="918"/>
  <c r="Z21" i="918"/>
  <c r="Y21" i="918"/>
  <c r="L21" i="918"/>
  <c r="J21" i="918"/>
  <c r="K21" i="918" s="1"/>
  <c r="I21" i="918"/>
  <c r="O7" i="918"/>
  <c r="M7" i="918"/>
  <c r="K7" i="918"/>
  <c r="G7" i="918"/>
  <c r="O6" i="918"/>
  <c r="M6" i="918"/>
  <c r="K6" i="918"/>
  <c r="G6" i="918"/>
  <c r="O5" i="918"/>
  <c r="M5" i="918"/>
  <c r="K5" i="918"/>
  <c r="G5" i="918"/>
  <c r="F1" i="918" s="1"/>
  <c r="F2" i="918" s="1"/>
  <c r="AD2" i="918"/>
  <c r="AC2" i="918"/>
  <c r="Z2" i="918"/>
  <c r="Y2" i="918"/>
  <c r="H2" i="918"/>
  <c r="H1" i="918"/>
  <c r="D1" i="918"/>
  <c r="L140" i="917"/>
  <c r="O140" i="917" s="1"/>
  <c r="J140" i="917"/>
  <c r="I140" i="917"/>
  <c r="O137" i="917"/>
  <c r="M137" i="917"/>
  <c r="N137" i="917" s="1"/>
  <c r="K137" i="917"/>
  <c r="G137" i="917"/>
  <c r="O136" i="917"/>
  <c r="M136" i="917"/>
  <c r="AB136" i="917" s="1"/>
  <c r="K136" i="917"/>
  <c r="G136" i="917"/>
  <c r="AB135" i="917"/>
  <c r="O135" i="917"/>
  <c r="M135" i="917"/>
  <c r="K135" i="917"/>
  <c r="G135" i="917"/>
  <c r="O134" i="917"/>
  <c r="M134" i="917"/>
  <c r="N134" i="917" s="1"/>
  <c r="K134" i="917"/>
  <c r="G134" i="917"/>
  <c r="O133" i="917"/>
  <c r="M133" i="917"/>
  <c r="N133" i="917" s="1"/>
  <c r="K133" i="917"/>
  <c r="G133" i="917"/>
  <c r="O132" i="917"/>
  <c r="M132" i="917"/>
  <c r="AB132" i="917" s="1"/>
  <c r="K132" i="917"/>
  <c r="G132" i="917"/>
  <c r="O131" i="917"/>
  <c r="M131" i="917"/>
  <c r="K131" i="917"/>
  <c r="G131" i="917"/>
  <c r="O130" i="917"/>
  <c r="M130" i="917"/>
  <c r="K130" i="917"/>
  <c r="G130" i="917"/>
  <c r="O129" i="917"/>
  <c r="M129" i="917"/>
  <c r="N129" i="917" s="1"/>
  <c r="K129" i="917"/>
  <c r="G129" i="917"/>
  <c r="O128" i="917"/>
  <c r="M128" i="917"/>
  <c r="AB128" i="917" s="1"/>
  <c r="K128" i="917"/>
  <c r="G128" i="917"/>
  <c r="O127" i="917"/>
  <c r="M127" i="917"/>
  <c r="K127" i="917"/>
  <c r="G127" i="917"/>
  <c r="O126" i="917"/>
  <c r="M126" i="917"/>
  <c r="K126" i="917"/>
  <c r="G126" i="917"/>
  <c r="O125" i="917"/>
  <c r="M125" i="917"/>
  <c r="N125" i="917" s="1"/>
  <c r="K125" i="917"/>
  <c r="G125" i="917"/>
  <c r="O124" i="917"/>
  <c r="M124" i="917"/>
  <c r="K124" i="917"/>
  <c r="G124" i="917"/>
  <c r="L123" i="917"/>
  <c r="O123" i="917" s="1"/>
  <c r="J123" i="917"/>
  <c r="K123" i="917" s="1"/>
  <c r="I123" i="917"/>
  <c r="O120" i="917"/>
  <c r="M120" i="917"/>
  <c r="K120" i="917"/>
  <c r="G120" i="917"/>
  <c r="O119" i="917"/>
  <c r="M119" i="917"/>
  <c r="K119" i="917"/>
  <c r="G119" i="917"/>
  <c r="O118" i="917"/>
  <c r="M118" i="917"/>
  <c r="K118" i="917"/>
  <c r="G118" i="917"/>
  <c r="O117" i="917"/>
  <c r="M117" i="917"/>
  <c r="K117" i="917"/>
  <c r="G117" i="917"/>
  <c r="O116" i="917"/>
  <c r="M116" i="917"/>
  <c r="K116" i="917"/>
  <c r="G116" i="917"/>
  <c r="O115" i="917"/>
  <c r="M115" i="917"/>
  <c r="K115" i="917"/>
  <c r="G115" i="917"/>
  <c r="O114" i="917"/>
  <c r="N114" i="917"/>
  <c r="Q114" i="917" s="1"/>
  <c r="M114" i="917"/>
  <c r="AB114" i="917" s="1"/>
  <c r="K114" i="917"/>
  <c r="G114" i="917"/>
  <c r="O113" i="917"/>
  <c r="M113" i="917"/>
  <c r="K113" i="917"/>
  <c r="G113" i="917"/>
  <c r="O112" i="917"/>
  <c r="M112" i="917"/>
  <c r="K112" i="917"/>
  <c r="G112" i="917"/>
  <c r="O111" i="917"/>
  <c r="M111" i="917"/>
  <c r="K111" i="917"/>
  <c r="G111" i="917"/>
  <c r="O110" i="917"/>
  <c r="M110" i="917"/>
  <c r="K110" i="917"/>
  <c r="G110" i="917"/>
  <c r="O109" i="917"/>
  <c r="M109" i="917"/>
  <c r="K109" i="917"/>
  <c r="G109" i="917"/>
  <c r="O108" i="917"/>
  <c r="M108" i="917"/>
  <c r="K108" i="917"/>
  <c r="G108" i="917"/>
  <c r="O107" i="917"/>
  <c r="M107" i="917"/>
  <c r="K107" i="917"/>
  <c r="G107" i="917"/>
  <c r="L106" i="917"/>
  <c r="O106" i="917" s="1"/>
  <c r="J106" i="917"/>
  <c r="K106" i="917" s="1"/>
  <c r="I106" i="917"/>
  <c r="O90" i="917"/>
  <c r="M90" i="917"/>
  <c r="K90" i="917"/>
  <c r="G90" i="917"/>
  <c r="L89" i="917"/>
  <c r="O89" i="917" s="1"/>
  <c r="J89" i="917"/>
  <c r="K89" i="917" s="1"/>
  <c r="I89" i="917"/>
  <c r="O73" i="917"/>
  <c r="M73" i="917"/>
  <c r="M89" i="917" s="1"/>
  <c r="K73" i="917"/>
  <c r="G73" i="917"/>
  <c r="L72" i="917"/>
  <c r="O72" i="917" s="1"/>
  <c r="J72" i="917"/>
  <c r="K72" i="917" s="1"/>
  <c r="I72" i="917"/>
  <c r="O63" i="917"/>
  <c r="M63" i="917"/>
  <c r="AB63" i="917" s="1"/>
  <c r="K63" i="917"/>
  <c r="G63" i="917"/>
  <c r="O62" i="917"/>
  <c r="M62" i="917"/>
  <c r="K62" i="917"/>
  <c r="G62" i="917"/>
  <c r="O61" i="917"/>
  <c r="M61" i="917"/>
  <c r="K61" i="917"/>
  <c r="G61" i="917"/>
  <c r="O60" i="917"/>
  <c r="M60" i="917"/>
  <c r="K60" i="917"/>
  <c r="G60" i="917"/>
  <c r="O59" i="917"/>
  <c r="M59" i="917"/>
  <c r="K59" i="917"/>
  <c r="G59" i="917"/>
  <c r="O58" i="917"/>
  <c r="M58" i="917"/>
  <c r="K58" i="917"/>
  <c r="G58" i="917"/>
  <c r="O57" i="917"/>
  <c r="M57" i="917"/>
  <c r="AA57" i="917" s="1"/>
  <c r="K57" i="917"/>
  <c r="G57" i="917"/>
  <c r="O56" i="917"/>
  <c r="M56" i="917"/>
  <c r="K56" i="917"/>
  <c r="G56" i="917"/>
  <c r="L55" i="917"/>
  <c r="J55" i="917"/>
  <c r="I55" i="917"/>
  <c r="K55" i="917" s="1"/>
  <c r="O46" i="917"/>
  <c r="M46" i="917"/>
  <c r="AB46" i="917" s="1"/>
  <c r="K46" i="917"/>
  <c r="G46" i="917"/>
  <c r="O45" i="917"/>
  <c r="M45" i="917"/>
  <c r="AB45" i="917" s="1"/>
  <c r="K45" i="917"/>
  <c r="G45" i="917"/>
  <c r="O44" i="917"/>
  <c r="M44" i="917"/>
  <c r="K44" i="917"/>
  <c r="G44" i="917"/>
  <c r="O43" i="917"/>
  <c r="M43" i="917"/>
  <c r="K43" i="917"/>
  <c r="G43" i="917"/>
  <c r="O42" i="917"/>
  <c r="M42" i="917"/>
  <c r="AB42" i="917" s="1"/>
  <c r="K42" i="917"/>
  <c r="G42" i="917"/>
  <c r="O41" i="917"/>
  <c r="M41" i="917"/>
  <c r="AB41" i="917" s="1"/>
  <c r="K41" i="917"/>
  <c r="G41" i="917"/>
  <c r="O40" i="917"/>
  <c r="M40" i="917"/>
  <c r="K40" i="917"/>
  <c r="G40" i="917"/>
  <c r="O39" i="917"/>
  <c r="M39" i="917"/>
  <c r="M55" i="917" s="1"/>
  <c r="K39" i="917"/>
  <c r="G39" i="917"/>
  <c r="L38" i="917"/>
  <c r="J38" i="917"/>
  <c r="K38" i="917" s="1"/>
  <c r="I38" i="917"/>
  <c r="O22" i="917"/>
  <c r="M22" i="917"/>
  <c r="K22" i="917"/>
  <c r="G22" i="917"/>
  <c r="L21" i="917"/>
  <c r="J21" i="917"/>
  <c r="K21" i="917" s="1"/>
  <c r="I21" i="917"/>
  <c r="O9" i="917"/>
  <c r="M9" i="917"/>
  <c r="K9" i="917"/>
  <c r="G9" i="917"/>
  <c r="O8" i="917"/>
  <c r="M8" i="917"/>
  <c r="K8" i="917"/>
  <c r="G8" i="917"/>
  <c r="O7" i="917"/>
  <c r="M7" i="917"/>
  <c r="AA7" i="917" s="1"/>
  <c r="K7" i="917"/>
  <c r="G7" i="917"/>
  <c r="O6" i="917"/>
  <c r="M6" i="917"/>
  <c r="N6" i="917" s="1"/>
  <c r="K6" i="917"/>
  <c r="G6" i="917"/>
  <c r="O5" i="917"/>
  <c r="M5" i="917"/>
  <c r="M21" i="917" s="1"/>
  <c r="K5" i="917"/>
  <c r="G5" i="917"/>
  <c r="F1" i="917" s="1"/>
  <c r="H2" i="917"/>
  <c r="H1" i="917"/>
  <c r="D1" i="917"/>
  <c r="X34" i="916"/>
  <c r="W34" i="916"/>
  <c r="V34" i="916"/>
  <c r="P34" i="916"/>
  <c r="O34" i="916"/>
  <c r="N34" i="916"/>
  <c r="M34" i="916"/>
  <c r="K8" i="916" s="1"/>
  <c r="G34" i="916"/>
  <c r="N16" i="916"/>
  <c r="M16" i="916"/>
  <c r="J16" i="916"/>
  <c r="I16" i="916"/>
  <c r="H16" i="916"/>
  <c r="G16" i="916"/>
  <c r="F16" i="916"/>
  <c r="E16" i="916"/>
  <c r="M8" i="916"/>
  <c r="I8" i="916"/>
  <c r="G8" i="916"/>
  <c r="F8" i="916"/>
  <c r="M7" i="916"/>
  <c r="K7" i="916"/>
  <c r="I7" i="916"/>
  <c r="G7" i="916"/>
  <c r="F7" i="916"/>
  <c r="E7" i="916"/>
  <c r="R6" i="916"/>
  <c r="Q6" i="916"/>
  <c r="P6" i="916"/>
  <c r="O6" i="916"/>
  <c r="M6" i="916"/>
  <c r="K6" i="916"/>
  <c r="I6" i="916"/>
  <c r="G6" i="916"/>
  <c r="F6" i="916"/>
  <c r="E6" i="916"/>
  <c r="F3" i="916"/>
  <c r="AD140" i="915"/>
  <c r="AC140" i="915"/>
  <c r="Z140" i="915"/>
  <c r="Y140" i="915"/>
  <c r="L140" i="915"/>
  <c r="O140" i="915" s="1"/>
  <c r="J140" i="915"/>
  <c r="K140" i="915" s="1"/>
  <c r="I140" i="915"/>
  <c r="O126" i="915"/>
  <c r="M126" i="915"/>
  <c r="K126" i="915"/>
  <c r="G126" i="915"/>
  <c r="O125" i="915"/>
  <c r="M125" i="915"/>
  <c r="K125" i="915"/>
  <c r="G125" i="915"/>
  <c r="O124" i="915"/>
  <c r="M124" i="915"/>
  <c r="K124" i="915"/>
  <c r="G124" i="915"/>
  <c r="AD123" i="915"/>
  <c r="AC123" i="915"/>
  <c r="Z123" i="915"/>
  <c r="Y123" i="915"/>
  <c r="L123" i="915"/>
  <c r="J123" i="915"/>
  <c r="I123" i="915"/>
  <c r="K123" i="915" s="1"/>
  <c r="O109" i="915"/>
  <c r="M109" i="915"/>
  <c r="K109" i="915"/>
  <c r="G109" i="915"/>
  <c r="O108" i="915"/>
  <c r="M108" i="915"/>
  <c r="K108" i="915"/>
  <c r="G108" i="915"/>
  <c r="O107" i="915"/>
  <c r="M107" i="915"/>
  <c r="N107" i="915" s="1"/>
  <c r="K107" i="915"/>
  <c r="G107" i="915"/>
  <c r="AD106" i="915"/>
  <c r="AC106" i="915"/>
  <c r="Z106" i="915"/>
  <c r="Y106" i="915"/>
  <c r="L106" i="915"/>
  <c r="O106" i="915" s="1"/>
  <c r="J106" i="915"/>
  <c r="K106" i="915" s="1"/>
  <c r="I106" i="915"/>
  <c r="O91" i="915"/>
  <c r="M91" i="915"/>
  <c r="K91" i="915"/>
  <c r="G91" i="915"/>
  <c r="O90" i="915"/>
  <c r="M90" i="915"/>
  <c r="K90" i="915"/>
  <c r="G90" i="915"/>
  <c r="AD89" i="915"/>
  <c r="AC89" i="915"/>
  <c r="Z89" i="915"/>
  <c r="Y89" i="915"/>
  <c r="L89" i="915"/>
  <c r="O89" i="915" s="1"/>
  <c r="J89" i="915"/>
  <c r="K89" i="915" s="1"/>
  <c r="I89" i="915"/>
  <c r="O75" i="915"/>
  <c r="M75" i="915"/>
  <c r="K75" i="915"/>
  <c r="G75" i="915"/>
  <c r="O74" i="915"/>
  <c r="M74" i="915"/>
  <c r="K74" i="915"/>
  <c r="G74" i="915"/>
  <c r="O73" i="915"/>
  <c r="M73" i="915"/>
  <c r="M89" i="915" s="1"/>
  <c r="K73" i="915"/>
  <c r="G73" i="915"/>
  <c r="AD72" i="915"/>
  <c r="AC72" i="915"/>
  <c r="Z72" i="915"/>
  <c r="Y72" i="915"/>
  <c r="L72" i="915"/>
  <c r="J72" i="915"/>
  <c r="K72" i="915" s="1"/>
  <c r="I72" i="915"/>
  <c r="O62" i="915"/>
  <c r="M62" i="915"/>
  <c r="AF62" i="915" s="1"/>
  <c r="K62" i="915"/>
  <c r="G62" i="915"/>
  <c r="O61" i="915"/>
  <c r="M61" i="915"/>
  <c r="K61" i="915"/>
  <c r="G61" i="915"/>
  <c r="O60" i="915"/>
  <c r="M60" i="915"/>
  <c r="K60" i="915"/>
  <c r="G60" i="915"/>
  <c r="O59" i="915"/>
  <c r="M59" i="915"/>
  <c r="K59" i="915"/>
  <c r="G59" i="915"/>
  <c r="O58" i="915"/>
  <c r="M58" i="915"/>
  <c r="AF58" i="915" s="1"/>
  <c r="K58" i="915"/>
  <c r="G58" i="915"/>
  <c r="O57" i="915"/>
  <c r="M57" i="915"/>
  <c r="K57" i="915"/>
  <c r="G57" i="915"/>
  <c r="O56" i="915"/>
  <c r="M56" i="915"/>
  <c r="K56" i="915"/>
  <c r="G56" i="915"/>
  <c r="AD55" i="915"/>
  <c r="AC55" i="915"/>
  <c r="Z55" i="915"/>
  <c r="Y55" i="915"/>
  <c r="L55" i="915"/>
  <c r="J55" i="915"/>
  <c r="K55" i="915" s="1"/>
  <c r="I55" i="915"/>
  <c r="O44" i="915"/>
  <c r="M44" i="915"/>
  <c r="K44" i="915"/>
  <c r="G44" i="915"/>
  <c r="O43" i="915"/>
  <c r="M43" i="915"/>
  <c r="K43" i="915"/>
  <c r="G43" i="915"/>
  <c r="O42" i="915"/>
  <c r="M42" i="915"/>
  <c r="AF42" i="915" s="1"/>
  <c r="K42" i="915"/>
  <c r="G42" i="915"/>
  <c r="O41" i="915"/>
  <c r="M41" i="915"/>
  <c r="AF41" i="915" s="1"/>
  <c r="K41" i="915"/>
  <c r="G41" i="915"/>
  <c r="O40" i="915"/>
  <c r="M40" i="915"/>
  <c r="K40" i="915"/>
  <c r="G40" i="915"/>
  <c r="O39" i="915"/>
  <c r="M39" i="915"/>
  <c r="K39" i="915"/>
  <c r="G39" i="915"/>
  <c r="AD38" i="915"/>
  <c r="AC38" i="915"/>
  <c r="Z38" i="915"/>
  <c r="Y38" i="915"/>
  <c r="L38" i="915"/>
  <c r="J38" i="915"/>
  <c r="I38" i="915"/>
  <c r="O24" i="915"/>
  <c r="M24" i="915"/>
  <c r="K24" i="915"/>
  <c r="G24" i="915"/>
  <c r="O23" i="915"/>
  <c r="M23" i="915"/>
  <c r="AF23" i="915" s="1"/>
  <c r="K23" i="915"/>
  <c r="G23" i="915"/>
  <c r="O22" i="915"/>
  <c r="M22" i="915"/>
  <c r="K22" i="915"/>
  <c r="G22" i="915"/>
  <c r="AD21" i="915"/>
  <c r="AC21" i="915"/>
  <c r="Z21" i="915"/>
  <c r="Y21" i="915"/>
  <c r="L21" i="915"/>
  <c r="O21" i="915" s="1"/>
  <c r="J21" i="915"/>
  <c r="I21" i="915"/>
  <c r="O7" i="915"/>
  <c r="M7" i="915"/>
  <c r="K7" i="915"/>
  <c r="G7" i="915"/>
  <c r="O6" i="915"/>
  <c r="M6" i="915"/>
  <c r="K6" i="915"/>
  <c r="G6" i="915"/>
  <c r="O5" i="915"/>
  <c r="M5" i="915"/>
  <c r="K5" i="915"/>
  <c r="G5" i="915"/>
  <c r="AD2" i="915"/>
  <c r="R6" i="913" s="1"/>
  <c r="H2" i="915"/>
  <c r="D1" i="915"/>
  <c r="L140" i="914"/>
  <c r="O140" i="914" s="1"/>
  <c r="J140" i="914"/>
  <c r="K140" i="914" s="1"/>
  <c r="I140" i="914"/>
  <c r="O137" i="914"/>
  <c r="M137" i="914"/>
  <c r="K137" i="914"/>
  <c r="G137" i="914"/>
  <c r="O136" i="914"/>
  <c r="M136" i="914"/>
  <c r="AB136" i="914" s="1"/>
  <c r="K136" i="914"/>
  <c r="G136" i="914"/>
  <c r="O135" i="914"/>
  <c r="M135" i="914"/>
  <c r="K135" i="914"/>
  <c r="G135" i="914"/>
  <c r="AB134" i="914"/>
  <c r="O134" i="914"/>
  <c r="N134" i="914"/>
  <c r="Q134" i="914" s="1"/>
  <c r="M134" i="914"/>
  <c r="AA134" i="914" s="1"/>
  <c r="K134" i="914"/>
  <c r="G134" i="914"/>
  <c r="O133" i="914"/>
  <c r="M133" i="914"/>
  <c r="K133" i="914"/>
  <c r="G133" i="914"/>
  <c r="O132" i="914"/>
  <c r="M132" i="914"/>
  <c r="AB132" i="914" s="1"/>
  <c r="K132" i="914"/>
  <c r="G132" i="914"/>
  <c r="O131" i="914"/>
  <c r="M131" i="914"/>
  <c r="K131" i="914"/>
  <c r="G131" i="914"/>
  <c r="O130" i="914"/>
  <c r="M130" i="914"/>
  <c r="K130" i="914"/>
  <c r="G130" i="914"/>
  <c r="O129" i="914"/>
  <c r="M129" i="914"/>
  <c r="K129" i="914"/>
  <c r="G129" i="914"/>
  <c r="O128" i="914"/>
  <c r="M128" i="914"/>
  <c r="AB128" i="914" s="1"/>
  <c r="K128" i="914"/>
  <c r="G128" i="914"/>
  <c r="O127" i="914"/>
  <c r="M127" i="914"/>
  <c r="K127" i="914"/>
  <c r="G127" i="914"/>
  <c r="O126" i="914"/>
  <c r="M126" i="914"/>
  <c r="K126" i="914"/>
  <c r="G126" i="914"/>
  <c r="O125" i="914"/>
  <c r="M125" i="914"/>
  <c r="K125" i="914"/>
  <c r="G125" i="914"/>
  <c r="O124" i="914"/>
  <c r="M124" i="914"/>
  <c r="K124" i="914"/>
  <c r="G124" i="914"/>
  <c r="L123" i="914"/>
  <c r="O123" i="914" s="1"/>
  <c r="J123" i="914"/>
  <c r="K123" i="914" s="1"/>
  <c r="I123" i="914"/>
  <c r="O120" i="914"/>
  <c r="M120" i="914"/>
  <c r="K120" i="914"/>
  <c r="G120" i="914"/>
  <c r="O119" i="914"/>
  <c r="M119" i="914"/>
  <c r="AA119" i="914" s="1"/>
  <c r="K119" i="914"/>
  <c r="G119" i="914"/>
  <c r="O118" i="914"/>
  <c r="M118" i="914"/>
  <c r="K118" i="914"/>
  <c r="G118" i="914"/>
  <c r="O117" i="914"/>
  <c r="M117" i="914"/>
  <c r="K117" i="914"/>
  <c r="G117" i="914"/>
  <c r="AA116" i="914"/>
  <c r="O116" i="914"/>
  <c r="M116" i="914"/>
  <c r="AB116" i="914" s="1"/>
  <c r="K116" i="914"/>
  <c r="G116" i="914"/>
  <c r="AA115" i="914"/>
  <c r="O115" i="914"/>
  <c r="M115" i="914"/>
  <c r="K115" i="914"/>
  <c r="G115" i="914"/>
  <c r="O114" i="914"/>
  <c r="M114" i="914"/>
  <c r="K114" i="914"/>
  <c r="G114" i="914"/>
  <c r="O113" i="914"/>
  <c r="M113" i="914"/>
  <c r="K113" i="914"/>
  <c r="G113" i="914"/>
  <c r="O112" i="914"/>
  <c r="M112" i="914"/>
  <c r="K112" i="914"/>
  <c r="G112" i="914"/>
  <c r="O111" i="914"/>
  <c r="M111" i="914"/>
  <c r="K111" i="914"/>
  <c r="G111" i="914"/>
  <c r="O110" i="914"/>
  <c r="M110" i="914"/>
  <c r="K110" i="914"/>
  <c r="G110" i="914"/>
  <c r="O109" i="914"/>
  <c r="M109" i="914"/>
  <c r="K109" i="914"/>
  <c r="G109" i="914"/>
  <c r="O108" i="914"/>
  <c r="M108" i="914"/>
  <c r="K108" i="914"/>
  <c r="G108" i="914"/>
  <c r="O107" i="914"/>
  <c r="M107" i="914"/>
  <c r="K107" i="914"/>
  <c r="G107" i="914"/>
  <c r="L106" i="914"/>
  <c r="O106" i="914" s="1"/>
  <c r="J106" i="914"/>
  <c r="K106" i="914" s="1"/>
  <c r="I106" i="914"/>
  <c r="O90" i="914"/>
  <c r="M90" i="914"/>
  <c r="K90" i="914"/>
  <c r="G90" i="914"/>
  <c r="L89" i="914"/>
  <c r="O89" i="914" s="1"/>
  <c r="J89" i="914"/>
  <c r="K89" i="914" s="1"/>
  <c r="I89" i="914"/>
  <c r="O73" i="914"/>
  <c r="M73" i="914"/>
  <c r="M89" i="914" s="1"/>
  <c r="K73" i="914"/>
  <c r="G73" i="914"/>
  <c r="L72" i="914"/>
  <c r="O72" i="914" s="1"/>
  <c r="J72" i="914"/>
  <c r="K72" i="914" s="1"/>
  <c r="I72" i="914"/>
  <c r="O63" i="914"/>
  <c r="M63" i="914"/>
  <c r="K63" i="914"/>
  <c r="G63" i="914"/>
  <c r="AA62" i="914"/>
  <c r="O62" i="914"/>
  <c r="M62" i="914"/>
  <c r="AB62" i="914" s="1"/>
  <c r="K62" i="914"/>
  <c r="G62" i="914"/>
  <c r="O61" i="914"/>
  <c r="M61" i="914"/>
  <c r="AA61" i="914" s="1"/>
  <c r="K61" i="914"/>
  <c r="G61" i="914"/>
  <c r="O60" i="914"/>
  <c r="M60" i="914"/>
  <c r="K60" i="914"/>
  <c r="G60" i="914"/>
  <c r="O59" i="914"/>
  <c r="M59" i="914"/>
  <c r="K59" i="914"/>
  <c r="G59" i="914"/>
  <c r="O58" i="914"/>
  <c r="M58" i="914"/>
  <c r="K58" i="914"/>
  <c r="G58" i="914"/>
  <c r="O57" i="914"/>
  <c r="M57" i="914"/>
  <c r="K57" i="914"/>
  <c r="G57" i="914"/>
  <c r="O56" i="914"/>
  <c r="M56" i="914"/>
  <c r="K56" i="914"/>
  <c r="G56" i="914"/>
  <c r="L55" i="914"/>
  <c r="J55" i="914"/>
  <c r="K55" i="914" s="1"/>
  <c r="I55" i="914"/>
  <c r="O46" i="914"/>
  <c r="M46" i="914"/>
  <c r="AB46" i="914" s="1"/>
  <c r="K46" i="914"/>
  <c r="G46" i="914"/>
  <c r="O45" i="914"/>
  <c r="N45" i="914"/>
  <c r="Q45" i="914" s="1"/>
  <c r="M45" i="914"/>
  <c r="K45" i="914"/>
  <c r="G45" i="914"/>
  <c r="O44" i="914"/>
  <c r="M44" i="914"/>
  <c r="AB44" i="914" s="1"/>
  <c r="K44" i="914"/>
  <c r="G44" i="914"/>
  <c r="O43" i="914"/>
  <c r="M43" i="914"/>
  <c r="K43" i="914"/>
  <c r="G43" i="914"/>
  <c r="O42" i="914"/>
  <c r="M42" i="914"/>
  <c r="K42" i="914"/>
  <c r="G42" i="914"/>
  <c r="O41" i="914"/>
  <c r="M41" i="914"/>
  <c r="K41" i="914"/>
  <c r="G41" i="914"/>
  <c r="O40" i="914"/>
  <c r="M40" i="914"/>
  <c r="AB40" i="914" s="1"/>
  <c r="K40" i="914"/>
  <c r="G40" i="914"/>
  <c r="O39" i="914"/>
  <c r="N39" i="914"/>
  <c r="Q39" i="914" s="1"/>
  <c r="M39" i="914"/>
  <c r="K39" i="914"/>
  <c r="G39" i="914"/>
  <c r="L38" i="914"/>
  <c r="O38" i="914" s="1"/>
  <c r="J38" i="914"/>
  <c r="K38" i="914" s="1"/>
  <c r="I38" i="914"/>
  <c r="O22" i="914"/>
  <c r="M22" i="914"/>
  <c r="M38" i="914" s="1"/>
  <c r="K22" i="914"/>
  <c r="G22" i="914"/>
  <c r="L21" i="914"/>
  <c r="O21" i="914" s="1"/>
  <c r="J21" i="914"/>
  <c r="I21" i="914"/>
  <c r="O9" i="914"/>
  <c r="N9" i="914"/>
  <c r="Q9" i="914" s="1"/>
  <c r="M9" i="914"/>
  <c r="K9" i="914"/>
  <c r="G9" i="914"/>
  <c r="O8" i="914"/>
  <c r="M8" i="914"/>
  <c r="K8" i="914"/>
  <c r="G8" i="914"/>
  <c r="O7" i="914"/>
  <c r="M7" i="914"/>
  <c r="K7" i="914"/>
  <c r="G7" i="914"/>
  <c r="O6" i="914"/>
  <c r="M6" i="914"/>
  <c r="K6" i="914"/>
  <c r="G6" i="914"/>
  <c r="O5" i="914"/>
  <c r="M5" i="914"/>
  <c r="M21" i="914" s="1"/>
  <c r="K5" i="914"/>
  <c r="G5" i="914"/>
  <c r="F1" i="914" s="1"/>
  <c r="H2" i="914"/>
  <c r="D1" i="914"/>
  <c r="X34" i="913"/>
  <c r="M8" i="913" s="1"/>
  <c r="W34" i="913"/>
  <c r="V34" i="913"/>
  <c r="P34" i="913"/>
  <c r="O34" i="913"/>
  <c r="N34" i="913"/>
  <c r="M34" i="913"/>
  <c r="G34" i="913"/>
  <c r="N16" i="913"/>
  <c r="M16" i="913"/>
  <c r="J16" i="913"/>
  <c r="I16" i="913"/>
  <c r="H16" i="913"/>
  <c r="G8" i="913" s="1"/>
  <c r="G16" i="913"/>
  <c r="F16" i="913"/>
  <c r="E16" i="913"/>
  <c r="K8" i="913"/>
  <c r="I8" i="913"/>
  <c r="F8" i="913"/>
  <c r="M7" i="913"/>
  <c r="K7" i="913"/>
  <c r="I7" i="913"/>
  <c r="G7" i="913"/>
  <c r="F7" i="913"/>
  <c r="E7" i="913"/>
  <c r="M6" i="913"/>
  <c r="K6" i="913"/>
  <c r="I6" i="913"/>
  <c r="G6" i="913"/>
  <c r="F6" i="913"/>
  <c r="E6" i="913"/>
  <c r="F3" i="913"/>
  <c r="AD140" i="909"/>
  <c r="AC140" i="909"/>
  <c r="Z140" i="909"/>
  <c r="Y140" i="909"/>
  <c r="L140" i="909"/>
  <c r="J140" i="909"/>
  <c r="I140" i="909"/>
  <c r="O126" i="909"/>
  <c r="M126" i="909"/>
  <c r="K126" i="909"/>
  <c r="G126" i="909"/>
  <c r="O125" i="909"/>
  <c r="M125" i="909"/>
  <c r="K125" i="909"/>
  <c r="G125" i="909"/>
  <c r="O124" i="909"/>
  <c r="M124" i="909"/>
  <c r="K124" i="909"/>
  <c r="G124" i="909"/>
  <c r="AD123" i="909"/>
  <c r="AC123" i="909"/>
  <c r="Z123" i="909"/>
  <c r="Y123" i="909"/>
  <c r="L123" i="909"/>
  <c r="J123" i="909"/>
  <c r="K123" i="909" s="1"/>
  <c r="I123" i="909"/>
  <c r="O123" i="909" s="1"/>
  <c r="O109" i="909"/>
  <c r="M109" i="909"/>
  <c r="K109" i="909"/>
  <c r="G109" i="909"/>
  <c r="O108" i="909"/>
  <c r="M108" i="909"/>
  <c r="N108" i="909" s="1"/>
  <c r="K108" i="909"/>
  <c r="G108" i="909"/>
  <c r="O107" i="909"/>
  <c r="M107" i="909"/>
  <c r="K107" i="909"/>
  <c r="G107" i="909"/>
  <c r="AD106" i="909"/>
  <c r="AC106" i="909"/>
  <c r="Z106" i="909"/>
  <c r="Y106" i="909"/>
  <c r="L106" i="909"/>
  <c r="J106" i="909"/>
  <c r="K106" i="909" s="1"/>
  <c r="I106" i="909"/>
  <c r="O91" i="909"/>
  <c r="M91" i="909"/>
  <c r="K91" i="909"/>
  <c r="G91" i="909"/>
  <c r="O90" i="909"/>
  <c r="M90" i="909"/>
  <c r="K90" i="909"/>
  <c r="G90" i="909"/>
  <c r="AD89" i="909"/>
  <c r="AC89" i="909"/>
  <c r="Z89" i="909"/>
  <c r="Y89" i="909"/>
  <c r="L89" i="909"/>
  <c r="O89" i="909" s="1"/>
  <c r="J89" i="909"/>
  <c r="K89" i="909" s="1"/>
  <c r="I89" i="909"/>
  <c r="O75" i="909"/>
  <c r="M75" i="909"/>
  <c r="K75" i="909"/>
  <c r="G75" i="909"/>
  <c r="O74" i="909"/>
  <c r="M74" i="909"/>
  <c r="K74" i="909"/>
  <c r="G74" i="909"/>
  <c r="O73" i="909"/>
  <c r="M73" i="909"/>
  <c r="K73" i="909"/>
  <c r="G73" i="909"/>
  <c r="AD72" i="909"/>
  <c r="AC72" i="909"/>
  <c r="Z72" i="909"/>
  <c r="Y72" i="909"/>
  <c r="L72" i="909"/>
  <c r="O72" i="909" s="1"/>
  <c r="J72" i="909"/>
  <c r="K72" i="909" s="1"/>
  <c r="I72" i="909"/>
  <c r="O61" i="909"/>
  <c r="M61" i="909"/>
  <c r="K61" i="909"/>
  <c r="G61" i="909"/>
  <c r="O60" i="909"/>
  <c r="M60" i="909"/>
  <c r="K60" i="909"/>
  <c r="G60" i="909"/>
  <c r="O59" i="909"/>
  <c r="M59" i="909"/>
  <c r="N59" i="909" s="1"/>
  <c r="K59" i="909"/>
  <c r="G59" i="909"/>
  <c r="O58" i="909"/>
  <c r="M58" i="909"/>
  <c r="K58" i="909"/>
  <c r="G58" i="909"/>
  <c r="AF57" i="909"/>
  <c r="O57" i="909"/>
  <c r="N57" i="909"/>
  <c r="Q57" i="909" s="1"/>
  <c r="M57" i="909"/>
  <c r="AE57" i="909" s="1"/>
  <c r="K57" i="909"/>
  <c r="G57" i="909"/>
  <c r="O56" i="909"/>
  <c r="M56" i="909"/>
  <c r="AF56" i="909" s="1"/>
  <c r="K56" i="909"/>
  <c r="G56" i="909"/>
  <c r="AD55" i="909"/>
  <c r="AC55" i="909"/>
  <c r="Z55" i="909"/>
  <c r="Y55" i="909"/>
  <c r="L55" i="909"/>
  <c r="J55" i="909"/>
  <c r="K55" i="909" s="1"/>
  <c r="I55" i="909"/>
  <c r="O44" i="909"/>
  <c r="M44" i="909"/>
  <c r="K44" i="909"/>
  <c r="G44" i="909"/>
  <c r="O43" i="909"/>
  <c r="M43" i="909"/>
  <c r="K43" i="909"/>
  <c r="G43" i="909"/>
  <c r="O42" i="909"/>
  <c r="M42" i="909"/>
  <c r="K42" i="909"/>
  <c r="G42" i="909"/>
  <c r="O41" i="909"/>
  <c r="M41" i="909"/>
  <c r="AF41" i="909" s="1"/>
  <c r="K41" i="909"/>
  <c r="G41" i="909"/>
  <c r="O40" i="909"/>
  <c r="M40" i="909"/>
  <c r="K40" i="909"/>
  <c r="G40" i="909"/>
  <c r="O39" i="909"/>
  <c r="M39" i="909"/>
  <c r="K39" i="909"/>
  <c r="G39" i="909"/>
  <c r="AD38" i="909"/>
  <c r="AC38" i="909"/>
  <c r="Z38" i="909"/>
  <c r="Y38" i="909"/>
  <c r="L38" i="909"/>
  <c r="J38" i="909"/>
  <c r="K38" i="909" s="1"/>
  <c r="I38" i="909"/>
  <c r="O26" i="909"/>
  <c r="M26" i="909"/>
  <c r="K26" i="909"/>
  <c r="G26" i="909"/>
  <c r="O25" i="909"/>
  <c r="N25" i="909"/>
  <c r="P25" i="909" s="1"/>
  <c r="M25" i="909"/>
  <c r="K25" i="909"/>
  <c r="G25" i="909"/>
  <c r="O24" i="909"/>
  <c r="M24" i="909"/>
  <c r="K24" i="909"/>
  <c r="G24" i="909"/>
  <c r="O23" i="909"/>
  <c r="M23" i="909"/>
  <c r="K23" i="909"/>
  <c r="G23" i="909"/>
  <c r="O22" i="909"/>
  <c r="M22" i="909"/>
  <c r="K22" i="909"/>
  <c r="G22" i="909"/>
  <c r="AD21" i="909"/>
  <c r="AC21" i="909"/>
  <c r="AC2" i="909" s="1"/>
  <c r="Q6" i="907" s="1"/>
  <c r="Z21" i="909"/>
  <c r="Y21" i="909"/>
  <c r="L21" i="909"/>
  <c r="H1" i="909" s="1"/>
  <c r="J21" i="909"/>
  <c r="K21" i="909" s="1"/>
  <c r="I21" i="909"/>
  <c r="O7" i="909"/>
  <c r="N7" i="909"/>
  <c r="M7" i="909"/>
  <c r="K7" i="909"/>
  <c r="G7" i="909"/>
  <c r="O6" i="909"/>
  <c r="N6" i="909"/>
  <c r="Q6" i="909" s="1"/>
  <c r="M6" i="909"/>
  <c r="K6" i="909"/>
  <c r="G6" i="909"/>
  <c r="O5" i="909"/>
  <c r="M5" i="909"/>
  <c r="K5" i="909"/>
  <c r="G5" i="909"/>
  <c r="F1" i="909" s="1"/>
  <c r="F2" i="909" s="1"/>
  <c r="Y2" i="909"/>
  <c r="O6" i="907" s="1"/>
  <c r="H2" i="909"/>
  <c r="D1" i="909"/>
  <c r="F3" i="907" s="1"/>
  <c r="L140" i="908"/>
  <c r="O140" i="908" s="1"/>
  <c r="J140" i="908"/>
  <c r="K140" i="908" s="1"/>
  <c r="I140" i="908"/>
  <c r="O135" i="908"/>
  <c r="M135" i="908"/>
  <c r="AB135" i="908" s="1"/>
  <c r="K135" i="908"/>
  <c r="G135" i="908"/>
  <c r="AA134" i="908"/>
  <c r="O134" i="908"/>
  <c r="M134" i="908"/>
  <c r="AB134" i="908" s="1"/>
  <c r="K134" i="908"/>
  <c r="G134" i="908"/>
  <c r="O133" i="908"/>
  <c r="M133" i="908"/>
  <c r="K133" i="908"/>
  <c r="G133" i="908"/>
  <c r="O132" i="908"/>
  <c r="M132" i="908"/>
  <c r="K132" i="908"/>
  <c r="G132" i="908"/>
  <c r="O131" i="908"/>
  <c r="M131" i="908"/>
  <c r="AB131" i="908" s="1"/>
  <c r="K131" i="908"/>
  <c r="G131" i="908"/>
  <c r="O130" i="908"/>
  <c r="M130" i="908"/>
  <c r="K130" i="908"/>
  <c r="G130" i="908"/>
  <c r="O129" i="908"/>
  <c r="M129" i="908"/>
  <c r="K129" i="908"/>
  <c r="G129" i="908"/>
  <c r="O128" i="908"/>
  <c r="M128" i="908"/>
  <c r="K128" i="908"/>
  <c r="G128" i="908"/>
  <c r="O127" i="908"/>
  <c r="M127" i="908"/>
  <c r="AB127" i="908" s="1"/>
  <c r="K127" i="908"/>
  <c r="G127" i="908"/>
  <c r="O126" i="908"/>
  <c r="M126" i="908"/>
  <c r="K126" i="908"/>
  <c r="G126" i="908"/>
  <c r="O125" i="908"/>
  <c r="M125" i="908"/>
  <c r="K125" i="908"/>
  <c r="G125" i="908"/>
  <c r="O124" i="908"/>
  <c r="M124" i="908"/>
  <c r="K124" i="908"/>
  <c r="G124" i="908"/>
  <c r="L123" i="908"/>
  <c r="O123" i="908" s="1"/>
  <c r="J123" i="908"/>
  <c r="I123" i="908"/>
  <c r="K123" i="908" s="1"/>
  <c r="O120" i="908"/>
  <c r="M120" i="908"/>
  <c r="K120" i="908"/>
  <c r="G120" i="908"/>
  <c r="O119" i="908"/>
  <c r="M119" i="908"/>
  <c r="K119" i="908"/>
  <c r="G119" i="908"/>
  <c r="O118" i="908"/>
  <c r="M118" i="908"/>
  <c r="K118" i="908"/>
  <c r="G118" i="908"/>
  <c r="O117" i="908"/>
  <c r="M117" i="908"/>
  <c r="N117" i="908" s="1"/>
  <c r="K117" i="908"/>
  <c r="G117" i="908"/>
  <c r="O116" i="908"/>
  <c r="M116" i="908"/>
  <c r="K116" i="908"/>
  <c r="G116" i="908"/>
  <c r="O115" i="908"/>
  <c r="M115" i="908"/>
  <c r="K115" i="908"/>
  <c r="G115" i="908"/>
  <c r="O114" i="908"/>
  <c r="M114" i="908"/>
  <c r="K114" i="908"/>
  <c r="G114" i="908"/>
  <c r="O113" i="908"/>
  <c r="M113" i="908"/>
  <c r="N113" i="908" s="1"/>
  <c r="K113" i="908"/>
  <c r="G113" i="908"/>
  <c r="O112" i="908"/>
  <c r="M112" i="908"/>
  <c r="K112" i="908"/>
  <c r="G112" i="908"/>
  <c r="O111" i="908"/>
  <c r="M111" i="908"/>
  <c r="K111" i="908"/>
  <c r="G111" i="908"/>
  <c r="O110" i="908"/>
  <c r="M110" i="908"/>
  <c r="K110" i="908"/>
  <c r="G110" i="908"/>
  <c r="O109" i="908"/>
  <c r="M109" i="908"/>
  <c r="N109" i="908" s="1"/>
  <c r="K109" i="908"/>
  <c r="G109" i="908"/>
  <c r="O108" i="908"/>
  <c r="M108" i="908"/>
  <c r="K108" i="908"/>
  <c r="G108" i="908"/>
  <c r="O107" i="908"/>
  <c r="M107" i="908"/>
  <c r="M123" i="908" s="1"/>
  <c r="K107" i="908"/>
  <c r="G107" i="908"/>
  <c r="L106" i="908"/>
  <c r="J106" i="908"/>
  <c r="I106" i="908"/>
  <c r="O91" i="908"/>
  <c r="M91" i="908"/>
  <c r="K91" i="908"/>
  <c r="G91" i="908"/>
  <c r="O90" i="908"/>
  <c r="M90" i="908"/>
  <c r="K90" i="908"/>
  <c r="G90" i="908"/>
  <c r="L89" i="908"/>
  <c r="J89" i="908"/>
  <c r="K89" i="908" s="1"/>
  <c r="I89" i="908"/>
  <c r="O73" i="908"/>
  <c r="M73" i="908"/>
  <c r="K73" i="908"/>
  <c r="G73" i="908"/>
  <c r="L72" i="908"/>
  <c r="O72" i="908" s="1"/>
  <c r="J72" i="908"/>
  <c r="I72" i="908"/>
  <c r="K72" i="908" s="1"/>
  <c r="O63" i="908"/>
  <c r="M63" i="908"/>
  <c r="K63" i="908"/>
  <c r="G63" i="908"/>
  <c r="O62" i="908"/>
  <c r="M62" i="908"/>
  <c r="K62" i="908"/>
  <c r="G62" i="908"/>
  <c r="O61" i="908"/>
  <c r="M61" i="908"/>
  <c r="K61" i="908"/>
  <c r="G61" i="908"/>
  <c r="O60" i="908"/>
  <c r="M60" i="908"/>
  <c r="K60" i="908"/>
  <c r="G60" i="908"/>
  <c r="O59" i="908"/>
  <c r="M59" i="908"/>
  <c r="K59" i="908"/>
  <c r="G59" i="908"/>
  <c r="O58" i="908"/>
  <c r="M58" i="908"/>
  <c r="K58" i="908"/>
  <c r="G58" i="908"/>
  <c r="O57" i="908"/>
  <c r="M57" i="908"/>
  <c r="K57" i="908"/>
  <c r="G57" i="908"/>
  <c r="O56" i="908"/>
  <c r="M56" i="908"/>
  <c r="K56" i="908"/>
  <c r="G56" i="908"/>
  <c r="L55" i="908"/>
  <c r="J55" i="908"/>
  <c r="I55" i="908"/>
  <c r="O45" i="908"/>
  <c r="M45" i="908"/>
  <c r="AB45" i="908" s="1"/>
  <c r="K45" i="908"/>
  <c r="G45" i="908"/>
  <c r="O44" i="908"/>
  <c r="M44" i="908"/>
  <c r="K44" i="908"/>
  <c r="G44" i="908"/>
  <c r="O43" i="908"/>
  <c r="M43" i="908"/>
  <c r="K43" i="908"/>
  <c r="G43" i="908"/>
  <c r="O42" i="908"/>
  <c r="M42" i="908"/>
  <c r="K42" i="908"/>
  <c r="G42" i="908"/>
  <c r="O41" i="908"/>
  <c r="M41" i="908"/>
  <c r="AB41" i="908" s="1"/>
  <c r="K41" i="908"/>
  <c r="G41" i="908"/>
  <c r="O40" i="908"/>
  <c r="M40" i="908"/>
  <c r="K40" i="908"/>
  <c r="G40" i="908"/>
  <c r="O39" i="908"/>
  <c r="M39" i="908"/>
  <c r="K39" i="908"/>
  <c r="G39" i="908"/>
  <c r="L38" i="908"/>
  <c r="O38" i="908" s="1"/>
  <c r="J38" i="908"/>
  <c r="I38" i="908"/>
  <c r="O23" i="908"/>
  <c r="M23" i="908"/>
  <c r="K23" i="908"/>
  <c r="G23" i="908"/>
  <c r="O22" i="908"/>
  <c r="M22" i="908"/>
  <c r="K22" i="908"/>
  <c r="G22" i="908"/>
  <c r="L21" i="908"/>
  <c r="O21" i="908" s="1"/>
  <c r="J21" i="908"/>
  <c r="I21" i="908"/>
  <c r="K21" i="908" s="1"/>
  <c r="O9" i="908"/>
  <c r="M9" i="908"/>
  <c r="K9" i="908"/>
  <c r="G9" i="908"/>
  <c r="O8" i="908"/>
  <c r="M8" i="908"/>
  <c r="K8" i="908"/>
  <c r="G8" i="908"/>
  <c r="O7" i="908"/>
  <c r="M7" i="908"/>
  <c r="K7" i="908"/>
  <c r="G7" i="908"/>
  <c r="O6" i="908"/>
  <c r="M6" i="908"/>
  <c r="K6" i="908"/>
  <c r="G6" i="908"/>
  <c r="O5" i="908"/>
  <c r="M5" i="908"/>
  <c r="M21" i="908" s="1"/>
  <c r="K5" i="908"/>
  <c r="G5" i="908"/>
  <c r="H2" i="908"/>
  <c r="D1" i="908"/>
  <c r="X34" i="907"/>
  <c r="W34" i="907"/>
  <c r="V34" i="907"/>
  <c r="P34" i="907"/>
  <c r="M8" i="907" s="1"/>
  <c r="O34" i="907"/>
  <c r="N34" i="907"/>
  <c r="M34" i="907"/>
  <c r="G34" i="907"/>
  <c r="N16" i="907"/>
  <c r="M16" i="907"/>
  <c r="J16" i="907"/>
  <c r="I16" i="907"/>
  <c r="H16" i="907"/>
  <c r="G16" i="907"/>
  <c r="F16" i="907"/>
  <c r="E16" i="907"/>
  <c r="G8" i="907" s="1"/>
  <c r="I8" i="907"/>
  <c r="F8" i="907"/>
  <c r="M7" i="907"/>
  <c r="K7" i="907"/>
  <c r="I7" i="907"/>
  <c r="G7" i="907"/>
  <c r="F7" i="907"/>
  <c r="E7" i="907"/>
  <c r="M6" i="907"/>
  <c r="K6" i="907"/>
  <c r="I6" i="907"/>
  <c r="G6" i="907"/>
  <c r="F6" i="907"/>
  <c r="E6" i="907"/>
  <c r="AD140" i="906"/>
  <c r="AC140" i="906"/>
  <c r="Z140" i="906"/>
  <c r="Y140" i="906"/>
  <c r="L140" i="906"/>
  <c r="J140" i="906"/>
  <c r="K140" i="906" s="1"/>
  <c r="I140" i="906"/>
  <c r="O126" i="906"/>
  <c r="M126" i="906"/>
  <c r="AF126" i="906" s="1"/>
  <c r="K126" i="906"/>
  <c r="G126" i="906"/>
  <c r="O125" i="906"/>
  <c r="M125" i="906"/>
  <c r="K125" i="906"/>
  <c r="G125" i="906"/>
  <c r="O124" i="906"/>
  <c r="M124" i="906"/>
  <c r="K124" i="906"/>
  <c r="G124" i="906"/>
  <c r="AD123" i="906"/>
  <c r="AC123" i="906"/>
  <c r="Z123" i="906"/>
  <c r="Y123" i="906"/>
  <c r="L123" i="906"/>
  <c r="J123" i="906"/>
  <c r="I123" i="906"/>
  <c r="O109" i="906"/>
  <c r="M109" i="906"/>
  <c r="K109" i="906"/>
  <c r="G109" i="906"/>
  <c r="O108" i="906"/>
  <c r="M108" i="906"/>
  <c r="K108" i="906"/>
  <c r="G108" i="906"/>
  <c r="O107" i="906"/>
  <c r="M107" i="906"/>
  <c r="K107" i="906"/>
  <c r="G107" i="906"/>
  <c r="AD106" i="906"/>
  <c r="AC106" i="906"/>
  <c r="Z106" i="906"/>
  <c r="Y106" i="906"/>
  <c r="L106" i="906"/>
  <c r="J106" i="906"/>
  <c r="I106" i="906"/>
  <c r="O106" i="906" s="1"/>
  <c r="O91" i="906"/>
  <c r="M91" i="906"/>
  <c r="K91" i="906"/>
  <c r="G91" i="906"/>
  <c r="O90" i="906"/>
  <c r="M90" i="906"/>
  <c r="K90" i="906"/>
  <c r="G90" i="906"/>
  <c r="AD89" i="906"/>
  <c r="AC89" i="906"/>
  <c r="Z89" i="906"/>
  <c r="Y89" i="906"/>
  <c r="L89" i="906"/>
  <c r="O89" i="906" s="1"/>
  <c r="J89" i="906"/>
  <c r="I89" i="906"/>
  <c r="O75" i="906"/>
  <c r="M75" i="906"/>
  <c r="K75" i="906"/>
  <c r="G75" i="906"/>
  <c r="O74" i="906"/>
  <c r="M74" i="906"/>
  <c r="K74" i="906"/>
  <c r="G74" i="906"/>
  <c r="O73" i="906"/>
  <c r="M73" i="906"/>
  <c r="K73" i="906"/>
  <c r="G73" i="906"/>
  <c r="AD72" i="906"/>
  <c r="AC72" i="906"/>
  <c r="Z72" i="906"/>
  <c r="Y72" i="906"/>
  <c r="L72" i="906"/>
  <c r="J72" i="906"/>
  <c r="K72" i="906" s="1"/>
  <c r="I72" i="906"/>
  <c r="O61" i="906"/>
  <c r="M61" i="906"/>
  <c r="K61" i="906"/>
  <c r="G61" i="906"/>
  <c r="O60" i="906"/>
  <c r="M60" i="906"/>
  <c r="K60" i="906"/>
  <c r="G60" i="906"/>
  <c r="O59" i="906"/>
  <c r="M59" i="906"/>
  <c r="K59" i="906"/>
  <c r="G59" i="906"/>
  <c r="O58" i="906"/>
  <c r="M58" i="906"/>
  <c r="AF58" i="906" s="1"/>
  <c r="K58" i="906"/>
  <c r="G58" i="906"/>
  <c r="O57" i="906"/>
  <c r="M57" i="906"/>
  <c r="K57" i="906"/>
  <c r="G57" i="906"/>
  <c r="O56" i="906"/>
  <c r="M56" i="906"/>
  <c r="K56" i="906"/>
  <c r="G56" i="906"/>
  <c r="AD55" i="906"/>
  <c r="AC55" i="906"/>
  <c r="Z55" i="906"/>
  <c r="Y55" i="906"/>
  <c r="L55" i="906"/>
  <c r="J55" i="906"/>
  <c r="I55" i="906"/>
  <c r="O55" i="906" s="1"/>
  <c r="O44" i="906"/>
  <c r="M44" i="906"/>
  <c r="K44" i="906"/>
  <c r="G44" i="906"/>
  <c r="O43" i="906"/>
  <c r="M43" i="906"/>
  <c r="K43" i="906"/>
  <c r="G43" i="906"/>
  <c r="O42" i="906"/>
  <c r="M42" i="906"/>
  <c r="K42" i="906"/>
  <c r="G42" i="906"/>
  <c r="O41" i="906"/>
  <c r="M41" i="906"/>
  <c r="AF41" i="906" s="1"/>
  <c r="K41" i="906"/>
  <c r="G41" i="906"/>
  <c r="O40" i="906"/>
  <c r="M40" i="906"/>
  <c r="K40" i="906"/>
  <c r="G40" i="906"/>
  <c r="O39" i="906"/>
  <c r="M39" i="906"/>
  <c r="K39" i="906"/>
  <c r="G39" i="906"/>
  <c r="AD38" i="906"/>
  <c r="AC38" i="906"/>
  <c r="Z38" i="906"/>
  <c r="Y38" i="906"/>
  <c r="L38" i="906"/>
  <c r="J38" i="906"/>
  <c r="I38" i="906"/>
  <c r="O26" i="906"/>
  <c r="M26" i="906"/>
  <c r="AF26" i="906" s="1"/>
  <c r="K26" i="906"/>
  <c r="G26" i="906"/>
  <c r="O25" i="906"/>
  <c r="M25" i="906"/>
  <c r="K25" i="906"/>
  <c r="G25" i="906"/>
  <c r="O24" i="906"/>
  <c r="M24" i="906"/>
  <c r="K24" i="906"/>
  <c r="G24" i="906"/>
  <c r="O23" i="906"/>
  <c r="M23" i="906"/>
  <c r="K23" i="906"/>
  <c r="G23" i="906"/>
  <c r="O22" i="906"/>
  <c r="M22" i="906"/>
  <c r="AF22" i="906" s="1"/>
  <c r="K22" i="906"/>
  <c r="G22" i="906"/>
  <c r="AD21" i="906"/>
  <c r="AC21" i="906"/>
  <c r="Z21" i="906"/>
  <c r="Y21" i="906"/>
  <c r="L21" i="906"/>
  <c r="H1" i="906" s="1"/>
  <c r="J21" i="906"/>
  <c r="K21" i="906" s="1"/>
  <c r="I21" i="906"/>
  <c r="O7" i="906"/>
  <c r="M7" i="906"/>
  <c r="AF7" i="906" s="1"/>
  <c r="K7" i="906"/>
  <c r="G7" i="906"/>
  <c r="O6" i="906"/>
  <c r="M6" i="906"/>
  <c r="K6" i="906"/>
  <c r="G6" i="906"/>
  <c r="O5" i="906"/>
  <c r="M5" i="906"/>
  <c r="K5" i="906"/>
  <c r="G5" i="906"/>
  <c r="F1" i="906" s="1"/>
  <c r="Z2" i="906"/>
  <c r="Y2" i="906"/>
  <c r="H2" i="906"/>
  <c r="D1" i="906"/>
  <c r="L140" i="905"/>
  <c r="J140" i="905"/>
  <c r="I140" i="905"/>
  <c r="O135" i="905"/>
  <c r="M135" i="905"/>
  <c r="AB135" i="905" s="1"/>
  <c r="K135" i="905"/>
  <c r="G135" i="905"/>
  <c r="O134" i="905"/>
  <c r="M134" i="905"/>
  <c r="K134" i="905"/>
  <c r="G134" i="905"/>
  <c r="O133" i="905"/>
  <c r="M133" i="905"/>
  <c r="K133" i="905"/>
  <c r="G133" i="905"/>
  <c r="O132" i="905"/>
  <c r="M132" i="905"/>
  <c r="K132" i="905"/>
  <c r="G132" i="905"/>
  <c r="O131" i="905"/>
  <c r="M131" i="905"/>
  <c r="AB131" i="905" s="1"/>
  <c r="K131" i="905"/>
  <c r="G131" i="905"/>
  <c r="O130" i="905"/>
  <c r="M130" i="905"/>
  <c r="K130" i="905"/>
  <c r="G130" i="905"/>
  <c r="O129" i="905"/>
  <c r="M129" i="905"/>
  <c r="K129" i="905"/>
  <c r="G129" i="905"/>
  <c r="O128" i="905"/>
  <c r="M128" i="905"/>
  <c r="K128" i="905"/>
  <c r="G128" i="905"/>
  <c r="O127" i="905"/>
  <c r="M127" i="905"/>
  <c r="AB127" i="905" s="1"/>
  <c r="K127" i="905"/>
  <c r="G127" i="905"/>
  <c r="O126" i="905"/>
  <c r="M126" i="905"/>
  <c r="K126" i="905"/>
  <c r="G126" i="905"/>
  <c r="O125" i="905"/>
  <c r="M125" i="905"/>
  <c r="K125" i="905"/>
  <c r="G125" i="905"/>
  <c r="O124" i="905"/>
  <c r="M124" i="905"/>
  <c r="K124" i="905"/>
  <c r="G124" i="905"/>
  <c r="L123" i="905"/>
  <c r="J123" i="905"/>
  <c r="I123" i="905"/>
  <c r="O120" i="905"/>
  <c r="M120" i="905"/>
  <c r="AB120" i="905" s="1"/>
  <c r="K120" i="905"/>
  <c r="G120" i="905"/>
  <c r="O119" i="905"/>
  <c r="M119" i="905"/>
  <c r="K119" i="905"/>
  <c r="G119" i="905"/>
  <c r="O118" i="905"/>
  <c r="M118" i="905"/>
  <c r="K118" i="905"/>
  <c r="G118" i="905"/>
  <c r="O117" i="905"/>
  <c r="M117" i="905"/>
  <c r="K117" i="905"/>
  <c r="G117" i="905"/>
  <c r="O116" i="905"/>
  <c r="M116" i="905"/>
  <c r="AB116" i="905" s="1"/>
  <c r="K116" i="905"/>
  <c r="G116" i="905"/>
  <c r="O115" i="905"/>
  <c r="M115" i="905"/>
  <c r="AB115" i="905" s="1"/>
  <c r="K115" i="905"/>
  <c r="G115" i="905"/>
  <c r="O114" i="905"/>
  <c r="M114" i="905"/>
  <c r="K114" i="905"/>
  <c r="G114" i="905"/>
  <c r="O113" i="905"/>
  <c r="M113" i="905"/>
  <c r="N113" i="905" s="1"/>
  <c r="K113" i="905"/>
  <c r="G113" i="905"/>
  <c r="O112" i="905"/>
  <c r="M112" i="905"/>
  <c r="AB112" i="905" s="1"/>
  <c r="K112" i="905"/>
  <c r="G112" i="905"/>
  <c r="O111" i="905"/>
  <c r="M111" i="905"/>
  <c r="AB111" i="905" s="1"/>
  <c r="K111" i="905"/>
  <c r="G111" i="905"/>
  <c r="O110" i="905"/>
  <c r="M110" i="905"/>
  <c r="K110" i="905"/>
  <c r="G110" i="905"/>
  <c r="O109" i="905"/>
  <c r="M109" i="905"/>
  <c r="N109" i="905" s="1"/>
  <c r="K109" i="905"/>
  <c r="G109" i="905"/>
  <c r="O108" i="905"/>
  <c r="M108" i="905"/>
  <c r="K108" i="905"/>
  <c r="G108" i="905"/>
  <c r="O107" i="905"/>
  <c r="M107" i="905"/>
  <c r="K107" i="905"/>
  <c r="G107" i="905"/>
  <c r="L106" i="905"/>
  <c r="J106" i="905"/>
  <c r="I106" i="905"/>
  <c r="O91" i="905"/>
  <c r="M91" i="905"/>
  <c r="K91" i="905"/>
  <c r="G91" i="905"/>
  <c r="O90" i="905"/>
  <c r="M90" i="905"/>
  <c r="K90" i="905"/>
  <c r="G90" i="905"/>
  <c r="L89" i="905"/>
  <c r="O89" i="905" s="1"/>
  <c r="J89" i="905"/>
  <c r="I89" i="905"/>
  <c r="O73" i="905"/>
  <c r="M73" i="905"/>
  <c r="M89" i="905" s="1"/>
  <c r="K73" i="905"/>
  <c r="G73" i="905"/>
  <c r="L72" i="905"/>
  <c r="J72" i="905"/>
  <c r="I72" i="905"/>
  <c r="O63" i="905"/>
  <c r="M63" i="905"/>
  <c r="AB63" i="905" s="1"/>
  <c r="K63" i="905"/>
  <c r="G63" i="905"/>
  <c r="O62" i="905"/>
  <c r="M62" i="905"/>
  <c r="K62" i="905"/>
  <c r="G62" i="905"/>
  <c r="O61" i="905"/>
  <c r="M61" i="905"/>
  <c r="K61" i="905"/>
  <c r="G61" i="905"/>
  <c r="O60" i="905"/>
  <c r="M60" i="905"/>
  <c r="K60" i="905"/>
  <c r="G60" i="905"/>
  <c r="O59" i="905"/>
  <c r="M59" i="905"/>
  <c r="K59" i="905"/>
  <c r="G59" i="905"/>
  <c r="O58" i="905"/>
  <c r="M58" i="905"/>
  <c r="K58" i="905"/>
  <c r="G58" i="905"/>
  <c r="O57" i="905"/>
  <c r="M57" i="905"/>
  <c r="K57" i="905"/>
  <c r="G57" i="905"/>
  <c r="O56" i="905"/>
  <c r="M56" i="905"/>
  <c r="N56" i="905" s="1"/>
  <c r="K56" i="905"/>
  <c r="G56" i="905"/>
  <c r="L55" i="905"/>
  <c r="O55" i="905" s="1"/>
  <c r="J55" i="905"/>
  <c r="I55" i="905"/>
  <c r="O45" i="905"/>
  <c r="M45" i="905"/>
  <c r="K45" i="905"/>
  <c r="G45" i="905"/>
  <c r="O44" i="905"/>
  <c r="M44" i="905"/>
  <c r="K44" i="905"/>
  <c r="G44" i="905"/>
  <c r="O43" i="905"/>
  <c r="M43" i="905"/>
  <c r="K43" i="905"/>
  <c r="G43" i="905"/>
  <c r="O42" i="905"/>
  <c r="M42" i="905"/>
  <c r="K42" i="905"/>
  <c r="G42" i="905"/>
  <c r="O41" i="905"/>
  <c r="M41" i="905"/>
  <c r="K41" i="905"/>
  <c r="G41" i="905"/>
  <c r="O40" i="905"/>
  <c r="M40" i="905"/>
  <c r="K40" i="905"/>
  <c r="G40" i="905"/>
  <c r="O39" i="905"/>
  <c r="M39" i="905"/>
  <c r="K39" i="905"/>
  <c r="G39" i="905"/>
  <c r="L38" i="905"/>
  <c r="J38" i="905"/>
  <c r="I38" i="905"/>
  <c r="O23" i="905"/>
  <c r="M23" i="905"/>
  <c r="K23" i="905"/>
  <c r="G23" i="905"/>
  <c r="O22" i="905"/>
  <c r="M22" i="905"/>
  <c r="N22" i="905" s="1"/>
  <c r="K22" i="905"/>
  <c r="G22" i="905"/>
  <c r="L21" i="905"/>
  <c r="J21" i="905"/>
  <c r="I21" i="905"/>
  <c r="O9" i="905"/>
  <c r="M9" i="905"/>
  <c r="K9" i="905"/>
  <c r="G9" i="905"/>
  <c r="O8" i="905"/>
  <c r="M8" i="905"/>
  <c r="K8" i="905"/>
  <c r="G8" i="905"/>
  <c r="O7" i="905"/>
  <c r="M7" i="905"/>
  <c r="K7" i="905"/>
  <c r="G7" i="905"/>
  <c r="O6" i="905"/>
  <c r="M6" i="905"/>
  <c r="K6" i="905"/>
  <c r="G6" i="905"/>
  <c r="O5" i="905"/>
  <c r="M5" i="905"/>
  <c r="K5" i="905"/>
  <c r="G5" i="905"/>
  <c r="F1" i="905" s="1"/>
  <c r="H2" i="905"/>
  <c r="D1" i="905"/>
  <c r="X34" i="904"/>
  <c r="W34" i="904"/>
  <c r="V34" i="904"/>
  <c r="P34" i="904"/>
  <c r="O34" i="904"/>
  <c r="N34" i="904"/>
  <c r="M34" i="904"/>
  <c r="G34" i="904"/>
  <c r="N16" i="904"/>
  <c r="M16" i="904"/>
  <c r="J16" i="904"/>
  <c r="I16" i="904"/>
  <c r="H16" i="904"/>
  <c r="G16" i="904"/>
  <c r="F16" i="904"/>
  <c r="E16" i="904"/>
  <c r="E8" i="904" s="1"/>
  <c r="F8" i="904"/>
  <c r="M7" i="904"/>
  <c r="K7" i="904"/>
  <c r="I7" i="904"/>
  <c r="G7" i="904"/>
  <c r="F7" i="904"/>
  <c r="E7" i="904"/>
  <c r="P6" i="904"/>
  <c r="O6" i="904"/>
  <c r="M6" i="904"/>
  <c r="K6" i="904"/>
  <c r="I6" i="904"/>
  <c r="G6" i="904"/>
  <c r="F6" i="904"/>
  <c r="E6" i="904"/>
  <c r="F3" i="904"/>
  <c r="AD140" i="903"/>
  <c r="AC140" i="903"/>
  <c r="Z140" i="903"/>
  <c r="Y140" i="903"/>
  <c r="L140" i="903"/>
  <c r="J140" i="903"/>
  <c r="I140" i="903"/>
  <c r="O126" i="903"/>
  <c r="M126" i="903"/>
  <c r="AF126" i="903" s="1"/>
  <c r="K126" i="903"/>
  <c r="G126" i="903"/>
  <c r="O125" i="903"/>
  <c r="M125" i="903"/>
  <c r="K125" i="903"/>
  <c r="G125" i="903"/>
  <c r="O124" i="903"/>
  <c r="M124" i="903"/>
  <c r="K124" i="903"/>
  <c r="G124" i="903"/>
  <c r="AD123" i="903"/>
  <c r="AC123" i="903"/>
  <c r="Z123" i="903"/>
  <c r="Y123" i="903"/>
  <c r="L123" i="903"/>
  <c r="J123" i="903"/>
  <c r="I123" i="903"/>
  <c r="O109" i="903"/>
  <c r="M109" i="903"/>
  <c r="K109" i="903"/>
  <c r="G109" i="903"/>
  <c r="O108" i="903"/>
  <c r="M108" i="903"/>
  <c r="K108" i="903"/>
  <c r="G108" i="903"/>
  <c r="O107" i="903"/>
  <c r="M107" i="903"/>
  <c r="N107" i="903" s="1"/>
  <c r="K107" i="903"/>
  <c r="G107" i="903"/>
  <c r="AD106" i="903"/>
  <c r="AC106" i="903"/>
  <c r="Z106" i="903"/>
  <c r="Y106" i="903"/>
  <c r="L106" i="903"/>
  <c r="J106" i="903"/>
  <c r="I106" i="903"/>
  <c r="O91" i="903"/>
  <c r="M91" i="903"/>
  <c r="K91" i="903"/>
  <c r="G91" i="903"/>
  <c r="O90" i="903"/>
  <c r="M90" i="903"/>
  <c r="K90" i="903"/>
  <c r="G90" i="903"/>
  <c r="AD89" i="903"/>
  <c r="AC89" i="903"/>
  <c r="Z89" i="903"/>
  <c r="Y89" i="903"/>
  <c r="L89" i="903"/>
  <c r="O89" i="903" s="1"/>
  <c r="J89" i="903"/>
  <c r="I89" i="903"/>
  <c r="K89" i="903" s="1"/>
  <c r="O75" i="903"/>
  <c r="M75" i="903"/>
  <c r="K75" i="903"/>
  <c r="G75" i="903"/>
  <c r="O74" i="903"/>
  <c r="M74" i="903"/>
  <c r="AF74" i="903" s="1"/>
  <c r="K74" i="903"/>
  <c r="G74" i="903"/>
  <c r="O73" i="903"/>
  <c r="M73" i="903"/>
  <c r="K73" i="903"/>
  <c r="G73" i="903"/>
  <c r="AD72" i="903"/>
  <c r="AC72" i="903"/>
  <c r="Z72" i="903"/>
  <c r="Y72" i="903"/>
  <c r="L72" i="903"/>
  <c r="J72" i="903"/>
  <c r="K72" i="903" s="1"/>
  <c r="I72" i="903"/>
  <c r="O61" i="903"/>
  <c r="M61" i="903"/>
  <c r="K61" i="903"/>
  <c r="G61" i="903"/>
  <c r="O60" i="903"/>
  <c r="M60" i="903"/>
  <c r="K60" i="903"/>
  <c r="G60" i="903"/>
  <c r="O59" i="903"/>
  <c r="M59" i="903"/>
  <c r="K59" i="903"/>
  <c r="G59" i="903"/>
  <c r="O58" i="903"/>
  <c r="M58" i="903"/>
  <c r="K58" i="903"/>
  <c r="G58" i="903"/>
  <c r="O57" i="903"/>
  <c r="M57" i="903"/>
  <c r="K57" i="903"/>
  <c r="G57" i="903"/>
  <c r="O56" i="903"/>
  <c r="M56" i="903"/>
  <c r="K56" i="903"/>
  <c r="G56" i="903"/>
  <c r="AD55" i="903"/>
  <c r="AC55" i="903"/>
  <c r="Z55" i="903"/>
  <c r="Y55" i="903"/>
  <c r="L55" i="903"/>
  <c r="J55" i="903"/>
  <c r="I55" i="903"/>
  <c r="O44" i="903"/>
  <c r="M44" i="903"/>
  <c r="K44" i="903"/>
  <c r="G44" i="903"/>
  <c r="O43" i="903"/>
  <c r="M43" i="903"/>
  <c r="K43" i="903"/>
  <c r="G43" i="903"/>
  <c r="O42" i="903"/>
  <c r="M42" i="903"/>
  <c r="N42" i="903" s="1"/>
  <c r="K42" i="903"/>
  <c r="G42" i="903"/>
  <c r="O41" i="903"/>
  <c r="M41" i="903"/>
  <c r="AF41" i="903" s="1"/>
  <c r="K41" i="903"/>
  <c r="G41" i="903"/>
  <c r="O40" i="903"/>
  <c r="M40" i="903"/>
  <c r="K40" i="903"/>
  <c r="G40" i="903"/>
  <c r="O39" i="903"/>
  <c r="M39" i="903"/>
  <c r="K39" i="903"/>
  <c r="G39" i="903"/>
  <c r="AD38" i="903"/>
  <c r="AC38" i="903"/>
  <c r="Z38" i="903"/>
  <c r="Y38" i="903"/>
  <c r="L38" i="903"/>
  <c r="J38" i="903"/>
  <c r="I38" i="903"/>
  <c r="O26" i="903"/>
  <c r="M26" i="903"/>
  <c r="K26" i="903"/>
  <c r="G26" i="903"/>
  <c r="O25" i="903"/>
  <c r="M25" i="903"/>
  <c r="K25" i="903"/>
  <c r="G25" i="903"/>
  <c r="O24" i="903"/>
  <c r="M24" i="903"/>
  <c r="K24" i="903"/>
  <c r="G24" i="903"/>
  <c r="O23" i="903"/>
  <c r="M23" i="903"/>
  <c r="AF23" i="903" s="1"/>
  <c r="K23" i="903"/>
  <c r="G23" i="903"/>
  <c r="O22" i="903"/>
  <c r="M22" i="903"/>
  <c r="AF22" i="903" s="1"/>
  <c r="K22" i="903"/>
  <c r="G22" i="903"/>
  <c r="AD21" i="903"/>
  <c r="AC21" i="903"/>
  <c r="Z21" i="903"/>
  <c r="Y21" i="903"/>
  <c r="L21" i="903"/>
  <c r="H1" i="903" s="1"/>
  <c r="J21" i="903"/>
  <c r="K21" i="903" s="1"/>
  <c r="I21" i="903"/>
  <c r="O7" i="903"/>
  <c r="M7" i="903"/>
  <c r="AF7" i="903" s="1"/>
  <c r="K7" i="903"/>
  <c r="G7" i="903"/>
  <c r="O6" i="903"/>
  <c r="M6" i="903"/>
  <c r="K6" i="903"/>
  <c r="G6" i="903"/>
  <c r="O5" i="903"/>
  <c r="M5" i="903"/>
  <c r="K5" i="903"/>
  <c r="G5" i="903"/>
  <c r="AD2" i="903"/>
  <c r="AC2" i="903"/>
  <c r="Z2" i="903"/>
  <c r="Y2" i="903"/>
  <c r="H2" i="903"/>
  <c r="D1" i="903"/>
  <c r="L140" i="902"/>
  <c r="O140" i="902" s="1"/>
  <c r="J140" i="902"/>
  <c r="I140" i="902"/>
  <c r="O135" i="902"/>
  <c r="M135" i="902"/>
  <c r="K135" i="902"/>
  <c r="G135" i="902"/>
  <c r="O134" i="902"/>
  <c r="M134" i="902"/>
  <c r="AB134" i="902" s="1"/>
  <c r="K134" i="902"/>
  <c r="G134" i="902"/>
  <c r="O133" i="902"/>
  <c r="M133" i="902"/>
  <c r="K133" i="902"/>
  <c r="G133" i="902"/>
  <c r="O132" i="902"/>
  <c r="M132" i="902"/>
  <c r="K132" i="902"/>
  <c r="G132" i="902"/>
  <c r="O131" i="902"/>
  <c r="M131" i="902"/>
  <c r="K131" i="902"/>
  <c r="G131" i="902"/>
  <c r="O130" i="902"/>
  <c r="M130" i="902"/>
  <c r="AB130" i="902" s="1"/>
  <c r="K130" i="902"/>
  <c r="G130" i="902"/>
  <c r="O129" i="902"/>
  <c r="M129" i="902"/>
  <c r="K129" i="902"/>
  <c r="G129" i="902"/>
  <c r="O128" i="902"/>
  <c r="M128" i="902"/>
  <c r="N128" i="902" s="1"/>
  <c r="K128" i="902"/>
  <c r="G128" i="902"/>
  <c r="O127" i="902"/>
  <c r="M127" i="902"/>
  <c r="K127" i="902"/>
  <c r="G127" i="902"/>
  <c r="O126" i="902"/>
  <c r="M126" i="902"/>
  <c r="AB126" i="902" s="1"/>
  <c r="K126" i="902"/>
  <c r="G126" i="902"/>
  <c r="O125" i="902"/>
  <c r="M125" i="902"/>
  <c r="K125" i="902"/>
  <c r="G125" i="902"/>
  <c r="O124" i="902"/>
  <c r="M124" i="902"/>
  <c r="K124" i="902"/>
  <c r="G124" i="902"/>
  <c r="L123" i="902"/>
  <c r="O123" i="902" s="1"/>
  <c r="J123" i="902"/>
  <c r="I123" i="902"/>
  <c r="O120" i="902"/>
  <c r="M120" i="902"/>
  <c r="AB120" i="902" s="1"/>
  <c r="K120" i="902"/>
  <c r="G120" i="902"/>
  <c r="O119" i="902"/>
  <c r="M119" i="902"/>
  <c r="AB119" i="902" s="1"/>
  <c r="K119" i="902"/>
  <c r="G119" i="902"/>
  <c r="O118" i="902"/>
  <c r="M118" i="902"/>
  <c r="K118" i="902"/>
  <c r="G118" i="902"/>
  <c r="O117" i="902"/>
  <c r="M117" i="902"/>
  <c r="K117" i="902"/>
  <c r="G117" i="902"/>
  <c r="O116" i="902"/>
  <c r="M116" i="902"/>
  <c r="AB116" i="902" s="1"/>
  <c r="K116" i="902"/>
  <c r="G116" i="902"/>
  <c r="O115" i="902"/>
  <c r="M115" i="902"/>
  <c r="K115" i="902"/>
  <c r="G115" i="902"/>
  <c r="O114" i="902"/>
  <c r="M114" i="902"/>
  <c r="K114" i="902"/>
  <c r="G114" i="902"/>
  <c r="O113" i="902"/>
  <c r="M113" i="902"/>
  <c r="K113" i="902"/>
  <c r="G113" i="902"/>
  <c r="O112" i="902"/>
  <c r="M112" i="902"/>
  <c r="AB112" i="902" s="1"/>
  <c r="K112" i="902"/>
  <c r="G112" i="902"/>
  <c r="O111" i="902"/>
  <c r="M111" i="902"/>
  <c r="K111" i="902"/>
  <c r="G111" i="902"/>
  <c r="O110" i="902"/>
  <c r="M110" i="902"/>
  <c r="K110" i="902"/>
  <c r="G110" i="902"/>
  <c r="O109" i="902"/>
  <c r="M109" i="902"/>
  <c r="K109" i="902"/>
  <c r="G109" i="902"/>
  <c r="O108" i="902"/>
  <c r="M108" i="902"/>
  <c r="AB108" i="902" s="1"/>
  <c r="K108" i="902"/>
  <c r="G108" i="902"/>
  <c r="O107" i="902"/>
  <c r="M107" i="902"/>
  <c r="K107" i="902"/>
  <c r="G107" i="902"/>
  <c r="L106" i="902"/>
  <c r="J106" i="902"/>
  <c r="I106" i="902"/>
  <c r="O91" i="902"/>
  <c r="M91" i="902"/>
  <c r="K91" i="902"/>
  <c r="G91" i="902"/>
  <c r="O90" i="902"/>
  <c r="M90" i="902"/>
  <c r="K90" i="902"/>
  <c r="G90" i="902"/>
  <c r="L89" i="902"/>
  <c r="J89" i="902"/>
  <c r="K89" i="902" s="1"/>
  <c r="I89" i="902"/>
  <c r="O73" i="902"/>
  <c r="M73" i="902"/>
  <c r="M89" i="902" s="1"/>
  <c r="K73" i="902"/>
  <c r="G73" i="902"/>
  <c r="L72" i="902"/>
  <c r="J72" i="902"/>
  <c r="I72" i="902"/>
  <c r="O63" i="902"/>
  <c r="M63" i="902"/>
  <c r="AB63" i="902" s="1"/>
  <c r="K63" i="902"/>
  <c r="G63" i="902"/>
  <c r="O62" i="902"/>
  <c r="M62" i="902"/>
  <c r="K62" i="902"/>
  <c r="G62" i="902"/>
  <c r="O61" i="902"/>
  <c r="M61" i="902"/>
  <c r="K61" i="902"/>
  <c r="G61" i="902"/>
  <c r="O60" i="902"/>
  <c r="M60" i="902"/>
  <c r="K60" i="902"/>
  <c r="G60" i="902"/>
  <c r="O59" i="902"/>
  <c r="M59" i="902"/>
  <c r="AB59" i="902" s="1"/>
  <c r="K59" i="902"/>
  <c r="G59" i="902"/>
  <c r="O58" i="902"/>
  <c r="M58" i="902"/>
  <c r="K58" i="902"/>
  <c r="G58" i="902"/>
  <c r="O57" i="902"/>
  <c r="M57" i="902"/>
  <c r="K57" i="902"/>
  <c r="G57" i="902"/>
  <c r="O56" i="902"/>
  <c r="M56" i="902"/>
  <c r="K56" i="902"/>
  <c r="G56" i="902"/>
  <c r="L55" i="902"/>
  <c r="O55" i="902" s="1"/>
  <c r="J55" i="902"/>
  <c r="I55" i="902"/>
  <c r="O45" i="902"/>
  <c r="M45" i="902"/>
  <c r="K45" i="902"/>
  <c r="G45" i="902"/>
  <c r="O44" i="902"/>
  <c r="M44" i="902"/>
  <c r="K44" i="902"/>
  <c r="G44" i="902"/>
  <c r="O43" i="902"/>
  <c r="M43" i="902"/>
  <c r="K43" i="902"/>
  <c r="G43" i="902"/>
  <c r="O42" i="902"/>
  <c r="M42" i="902"/>
  <c r="N42" i="902" s="1"/>
  <c r="K42" i="902"/>
  <c r="G42" i="902"/>
  <c r="O41" i="902"/>
  <c r="M41" i="902"/>
  <c r="K41" i="902"/>
  <c r="G41" i="902"/>
  <c r="O40" i="902"/>
  <c r="M40" i="902"/>
  <c r="K40" i="902"/>
  <c r="G40" i="902"/>
  <c r="O39" i="902"/>
  <c r="M39" i="902"/>
  <c r="K39" i="902"/>
  <c r="G39" i="902"/>
  <c r="L38" i="902"/>
  <c r="O38" i="902" s="1"/>
  <c r="J38" i="902"/>
  <c r="K38" i="902" s="1"/>
  <c r="I38" i="902"/>
  <c r="O23" i="902"/>
  <c r="M23" i="902"/>
  <c r="N23" i="902" s="1"/>
  <c r="K23" i="902"/>
  <c r="G23" i="902"/>
  <c r="O22" i="902"/>
  <c r="M22" i="902"/>
  <c r="N22" i="902" s="1"/>
  <c r="K22" i="902"/>
  <c r="G22" i="902"/>
  <c r="L21" i="902"/>
  <c r="J21" i="902"/>
  <c r="I21" i="902"/>
  <c r="O9" i="902"/>
  <c r="M9" i="902"/>
  <c r="AB9" i="902" s="1"/>
  <c r="K9" i="902"/>
  <c r="G9" i="902"/>
  <c r="O8" i="902"/>
  <c r="M8" i="902"/>
  <c r="K8" i="902"/>
  <c r="G8" i="902"/>
  <c r="O7" i="902"/>
  <c r="M7" i="902"/>
  <c r="K7" i="902"/>
  <c r="G7" i="902"/>
  <c r="O6" i="902"/>
  <c r="M6" i="902"/>
  <c r="K6" i="902"/>
  <c r="G6" i="902"/>
  <c r="O5" i="902"/>
  <c r="M5" i="902"/>
  <c r="M21" i="902" s="1"/>
  <c r="K5" i="902"/>
  <c r="G5" i="902"/>
  <c r="F1" i="902" s="1"/>
  <c r="H2" i="902"/>
  <c r="H1" i="902"/>
  <c r="D1" i="902"/>
  <c r="X34" i="901"/>
  <c r="W34" i="901"/>
  <c r="V34" i="901"/>
  <c r="P34" i="901"/>
  <c r="M8" i="901" s="1"/>
  <c r="O34" i="901"/>
  <c r="N34" i="901"/>
  <c r="M34" i="901"/>
  <c r="G34" i="901"/>
  <c r="N16" i="901"/>
  <c r="M16" i="901"/>
  <c r="J16" i="901"/>
  <c r="I16" i="901"/>
  <c r="H16" i="901"/>
  <c r="G16" i="901"/>
  <c r="F16" i="901"/>
  <c r="E16" i="901"/>
  <c r="I8" i="901"/>
  <c r="G8" i="901"/>
  <c r="F8" i="901"/>
  <c r="M7" i="901"/>
  <c r="K7" i="901"/>
  <c r="I7" i="901"/>
  <c r="G7" i="901"/>
  <c r="F7" i="901"/>
  <c r="E7" i="901"/>
  <c r="R6" i="901"/>
  <c r="Q6" i="901"/>
  <c r="P6" i="901"/>
  <c r="O6" i="901"/>
  <c r="M6" i="901"/>
  <c r="K6" i="901"/>
  <c r="I6" i="901"/>
  <c r="G6" i="901"/>
  <c r="F6" i="901"/>
  <c r="E6" i="901"/>
  <c r="F3" i="901"/>
  <c r="AD140" i="900"/>
  <c r="AC140" i="900"/>
  <c r="Z140" i="900"/>
  <c r="Y140" i="900"/>
  <c r="L140" i="900"/>
  <c r="J140" i="900"/>
  <c r="I140" i="900"/>
  <c r="O126" i="900"/>
  <c r="M126" i="900"/>
  <c r="AF126" i="900" s="1"/>
  <c r="K126" i="900"/>
  <c r="G126" i="900"/>
  <c r="O125" i="900"/>
  <c r="M125" i="900"/>
  <c r="K125" i="900"/>
  <c r="G125" i="900"/>
  <c r="O124" i="900"/>
  <c r="M124" i="900"/>
  <c r="K124" i="900"/>
  <c r="G124" i="900"/>
  <c r="AD123" i="900"/>
  <c r="AC123" i="900"/>
  <c r="Z123" i="900"/>
  <c r="Y123" i="900"/>
  <c r="L123" i="900"/>
  <c r="J123" i="900"/>
  <c r="I123" i="900"/>
  <c r="O109" i="900"/>
  <c r="M109" i="900"/>
  <c r="K109" i="900"/>
  <c r="G109" i="900"/>
  <c r="O108" i="900"/>
  <c r="M108" i="900"/>
  <c r="K108" i="900"/>
  <c r="G108" i="900"/>
  <c r="O107" i="900"/>
  <c r="M107" i="900"/>
  <c r="N107" i="900" s="1"/>
  <c r="K107" i="900"/>
  <c r="G107" i="900"/>
  <c r="AD106" i="900"/>
  <c r="AC106" i="900"/>
  <c r="Z106" i="900"/>
  <c r="Y106" i="900"/>
  <c r="L106" i="900"/>
  <c r="J106" i="900"/>
  <c r="I106" i="900"/>
  <c r="O106" i="900" s="1"/>
  <c r="O91" i="900"/>
  <c r="M91" i="900"/>
  <c r="N91" i="900" s="1"/>
  <c r="K91" i="900"/>
  <c r="G91" i="900"/>
  <c r="O90" i="900"/>
  <c r="M90" i="900"/>
  <c r="K90" i="900"/>
  <c r="G90" i="900"/>
  <c r="AD89" i="900"/>
  <c r="AC89" i="900"/>
  <c r="Z89" i="900"/>
  <c r="Y89" i="900"/>
  <c r="L89" i="900"/>
  <c r="J89" i="900"/>
  <c r="I89" i="900"/>
  <c r="O75" i="900"/>
  <c r="M75" i="900"/>
  <c r="K75" i="900"/>
  <c r="G75" i="900"/>
  <c r="O74" i="900"/>
  <c r="M74" i="900"/>
  <c r="AF74" i="900" s="1"/>
  <c r="K74" i="900"/>
  <c r="G74" i="900"/>
  <c r="O73" i="900"/>
  <c r="M73" i="900"/>
  <c r="K73" i="900"/>
  <c r="G73" i="900"/>
  <c r="AD72" i="900"/>
  <c r="AC72" i="900"/>
  <c r="Z72" i="900"/>
  <c r="Y72" i="900"/>
  <c r="L72" i="900"/>
  <c r="J72" i="900"/>
  <c r="I72" i="900"/>
  <c r="O72" i="900" s="1"/>
  <c r="O61" i="900"/>
  <c r="M61" i="900"/>
  <c r="K61" i="900"/>
  <c r="G61" i="900"/>
  <c r="O60" i="900"/>
  <c r="M60" i="900"/>
  <c r="K60" i="900"/>
  <c r="G60" i="900"/>
  <c r="O59" i="900"/>
  <c r="M59" i="900"/>
  <c r="K59" i="900"/>
  <c r="G59" i="900"/>
  <c r="O58" i="900"/>
  <c r="M58" i="900"/>
  <c r="K58" i="900"/>
  <c r="G58" i="900"/>
  <c r="O57" i="900"/>
  <c r="M57" i="900"/>
  <c r="K57" i="900"/>
  <c r="G57" i="900"/>
  <c r="O56" i="900"/>
  <c r="M56" i="900"/>
  <c r="K56" i="900"/>
  <c r="G56" i="900"/>
  <c r="AD55" i="900"/>
  <c r="AC55" i="900"/>
  <c r="Z55" i="900"/>
  <c r="Y55" i="900"/>
  <c r="L55" i="900"/>
  <c r="O55" i="900" s="1"/>
  <c r="J55" i="900"/>
  <c r="I55" i="900"/>
  <c r="K55" i="900" s="1"/>
  <c r="O44" i="900"/>
  <c r="M44" i="900"/>
  <c r="K44" i="900"/>
  <c r="G44" i="900"/>
  <c r="O43" i="900"/>
  <c r="M43" i="900"/>
  <c r="K43" i="900"/>
  <c r="G43" i="900"/>
  <c r="O42" i="900"/>
  <c r="M42" i="900"/>
  <c r="N42" i="900" s="1"/>
  <c r="K42" i="900"/>
  <c r="G42" i="900"/>
  <c r="O41" i="900"/>
  <c r="M41" i="900"/>
  <c r="AF41" i="900" s="1"/>
  <c r="K41" i="900"/>
  <c r="G41" i="900"/>
  <c r="O40" i="900"/>
  <c r="M40" i="900"/>
  <c r="K40" i="900"/>
  <c r="G40" i="900"/>
  <c r="O39" i="900"/>
  <c r="M39" i="900"/>
  <c r="AE39" i="900" s="1"/>
  <c r="K39" i="900"/>
  <c r="G39" i="900"/>
  <c r="AD38" i="900"/>
  <c r="AC38" i="900"/>
  <c r="Z38" i="900"/>
  <c r="Y38" i="900"/>
  <c r="L38" i="900"/>
  <c r="J38" i="900"/>
  <c r="I38" i="900"/>
  <c r="O26" i="900"/>
  <c r="M26" i="900"/>
  <c r="K26" i="900"/>
  <c r="G26" i="900"/>
  <c r="O25" i="900"/>
  <c r="M25" i="900"/>
  <c r="K25" i="900"/>
  <c r="G25" i="900"/>
  <c r="O24" i="900"/>
  <c r="M24" i="900"/>
  <c r="K24" i="900"/>
  <c r="G24" i="900"/>
  <c r="O23" i="900"/>
  <c r="M23" i="900"/>
  <c r="K23" i="900"/>
  <c r="G23" i="900"/>
  <c r="O22" i="900"/>
  <c r="M22" i="900"/>
  <c r="K22" i="900"/>
  <c r="G22" i="900"/>
  <c r="AD21" i="900"/>
  <c r="AC21" i="900"/>
  <c r="Z21" i="900"/>
  <c r="Y21" i="900"/>
  <c r="L21" i="900"/>
  <c r="J21" i="900"/>
  <c r="I21" i="900"/>
  <c r="O21" i="900" s="1"/>
  <c r="O7" i="900"/>
  <c r="M7" i="900"/>
  <c r="K7" i="900"/>
  <c r="G7" i="900"/>
  <c r="O6" i="900"/>
  <c r="M6" i="900"/>
  <c r="K6" i="900"/>
  <c r="G6" i="900"/>
  <c r="O5" i="900"/>
  <c r="M5" i="900"/>
  <c r="N5" i="900" s="1"/>
  <c r="K5" i="900"/>
  <c r="G5" i="900"/>
  <c r="F1" i="900" s="1"/>
  <c r="AD2" i="900"/>
  <c r="R6" i="898" s="1"/>
  <c r="H2" i="900"/>
  <c r="D1" i="900"/>
  <c r="F3" i="898" s="1"/>
  <c r="L140" i="899"/>
  <c r="J140" i="899"/>
  <c r="K140" i="899" s="1"/>
  <c r="I140" i="899"/>
  <c r="O135" i="899"/>
  <c r="M135" i="899"/>
  <c r="AB135" i="899" s="1"/>
  <c r="K135" i="899"/>
  <c r="G135" i="899"/>
  <c r="O134" i="899"/>
  <c r="M134" i="899"/>
  <c r="AB134" i="899" s="1"/>
  <c r="K134" i="899"/>
  <c r="G134" i="899"/>
  <c r="O133" i="899"/>
  <c r="M133" i="899"/>
  <c r="K133" i="899"/>
  <c r="G133" i="899"/>
  <c r="O132" i="899"/>
  <c r="M132" i="899"/>
  <c r="N132" i="899" s="1"/>
  <c r="K132" i="899"/>
  <c r="G132" i="899"/>
  <c r="O131" i="899"/>
  <c r="M131" i="899"/>
  <c r="AB131" i="899" s="1"/>
  <c r="K131" i="899"/>
  <c r="G131" i="899"/>
  <c r="O130" i="899"/>
  <c r="M130" i="899"/>
  <c r="K130" i="899"/>
  <c r="G130" i="899"/>
  <c r="O129" i="899"/>
  <c r="M129" i="899"/>
  <c r="K129" i="899"/>
  <c r="G129" i="899"/>
  <c r="O128" i="899"/>
  <c r="M128" i="899"/>
  <c r="N128" i="899" s="1"/>
  <c r="K128" i="899"/>
  <c r="G128" i="899"/>
  <c r="O127" i="899"/>
  <c r="M127" i="899"/>
  <c r="AB127" i="899" s="1"/>
  <c r="K127" i="899"/>
  <c r="G127" i="899"/>
  <c r="O126" i="899"/>
  <c r="M126" i="899"/>
  <c r="K126" i="899"/>
  <c r="G126" i="899"/>
  <c r="O125" i="899"/>
  <c r="M125" i="899"/>
  <c r="K125" i="899"/>
  <c r="G125" i="899"/>
  <c r="O124" i="899"/>
  <c r="M124" i="899"/>
  <c r="N124" i="899" s="1"/>
  <c r="K124" i="899"/>
  <c r="G124" i="899"/>
  <c r="L123" i="899"/>
  <c r="H1" i="899" s="1"/>
  <c r="J123" i="899"/>
  <c r="I123" i="899"/>
  <c r="O120" i="899"/>
  <c r="M120" i="899"/>
  <c r="K120" i="899"/>
  <c r="G120" i="899"/>
  <c r="O119" i="899"/>
  <c r="M119" i="899"/>
  <c r="K119" i="899"/>
  <c r="G119" i="899"/>
  <c r="O118" i="899"/>
  <c r="M118" i="899"/>
  <c r="K118" i="899"/>
  <c r="G118" i="899"/>
  <c r="O117" i="899"/>
  <c r="M117" i="899"/>
  <c r="K117" i="899"/>
  <c r="G117" i="899"/>
  <c r="O116" i="899"/>
  <c r="M116" i="899"/>
  <c r="K116" i="899"/>
  <c r="G116" i="899"/>
  <c r="O115" i="899"/>
  <c r="M115" i="899"/>
  <c r="K115" i="899"/>
  <c r="G115" i="899"/>
  <c r="O114" i="899"/>
  <c r="M114" i="899"/>
  <c r="K114" i="899"/>
  <c r="G114" i="899"/>
  <c r="O113" i="899"/>
  <c r="M113" i="899"/>
  <c r="K113" i="899"/>
  <c r="G113" i="899"/>
  <c r="O112" i="899"/>
  <c r="M112" i="899"/>
  <c r="K112" i="899"/>
  <c r="G112" i="899"/>
  <c r="AB111" i="899"/>
  <c r="AA111" i="899"/>
  <c r="O111" i="899"/>
  <c r="N111" i="899"/>
  <c r="Q111" i="899" s="1"/>
  <c r="M111" i="899"/>
  <c r="K111" i="899"/>
  <c r="G111" i="899"/>
  <c r="O110" i="899"/>
  <c r="M110" i="899"/>
  <c r="K110" i="899"/>
  <c r="G110" i="899"/>
  <c r="O109" i="899"/>
  <c r="M109" i="899"/>
  <c r="K109" i="899"/>
  <c r="G109" i="899"/>
  <c r="O108" i="899"/>
  <c r="M108" i="899"/>
  <c r="K108" i="899"/>
  <c r="G108" i="899"/>
  <c r="O107" i="899"/>
  <c r="M107" i="899"/>
  <c r="K107" i="899"/>
  <c r="G107" i="899"/>
  <c r="L106" i="899"/>
  <c r="J106" i="899"/>
  <c r="I106" i="899"/>
  <c r="O91" i="899"/>
  <c r="M91" i="899"/>
  <c r="K91" i="899"/>
  <c r="G91" i="899"/>
  <c r="O90" i="899"/>
  <c r="M90" i="899"/>
  <c r="K90" i="899"/>
  <c r="G90" i="899"/>
  <c r="L89" i="899"/>
  <c r="O89" i="899" s="1"/>
  <c r="J89" i="899"/>
  <c r="I89" i="899"/>
  <c r="O73" i="899"/>
  <c r="M73" i="899"/>
  <c r="M89" i="899" s="1"/>
  <c r="K73" i="899"/>
  <c r="G73" i="899"/>
  <c r="L72" i="899"/>
  <c r="J72" i="899"/>
  <c r="I72" i="899"/>
  <c r="O63" i="899"/>
  <c r="M63" i="899"/>
  <c r="K63" i="899"/>
  <c r="G63" i="899"/>
  <c r="O62" i="899"/>
  <c r="M62" i="899"/>
  <c r="K62" i="899"/>
  <c r="G62" i="899"/>
  <c r="O61" i="899"/>
  <c r="M61" i="899"/>
  <c r="K61" i="899"/>
  <c r="G61" i="899"/>
  <c r="O60" i="899"/>
  <c r="M60" i="899"/>
  <c r="K60" i="899"/>
  <c r="G60" i="899"/>
  <c r="O59" i="899"/>
  <c r="M59" i="899"/>
  <c r="K59" i="899"/>
  <c r="G59" i="899"/>
  <c r="O58" i="899"/>
  <c r="M58" i="899"/>
  <c r="K58" i="899"/>
  <c r="G58" i="899"/>
  <c r="O57" i="899"/>
  <c r="M57" i="899"/>
  <c r="K57" i="899"/>
  <c r="G57" i="899"/>
  <c r="O56" i="899"/>
  <c r="M56" i="899"/>
  <c r="K56" i="899"/>
  <c r="G56" i="899"/>
  <c r="L55" i="899"/>
  <c r="J55" i="899"/>
  <c r="I55" i="899"/>
  <c r="O45" i="899"/>
  <c r="M45" i="899"/>
  <c r="K45" i="899"/>
  <c r="G45" i="899"/>
  <c r="O44" i="899"/>
  <c r="M44" i="899"/>
  <c r="K44" i="899"/>
  <c r="G44" i="899"/>
  <c r="O43" i="899"/>
  <c r="M43" i="899"/>
  <c r="K43" i="899"/>
  <c r="G43" i="899"/>
  <c r="O42" i="899"/>
  <c r="M42" i="899"/>
  <c r="N42" i="899" s="1"/>
  <c r="K42" i="899"/>
  <c r="G42" i="899"/>
  <c r="O41" i="899"/>
  <c r="M41" i="899"/>
  <c r="K41" i="899"/>
  <c r="G41" i="899"/>
  <c r="O40" i="899"/>
  <c r="M40" i="899"/>
  <c r="AB40" i="899" s="1"/>
  <c r="K40" i="899"/>
  <c r="G40" i="899"/>
  <c r="O39" i="899"/>
  <c r="M39" i="899"/>
  <c r="K39" i="899"/>
  <c r="G39" i="899"/>
  <c r="L38" i="899"/>
  <c r="J38" i="899"/>
  <c r="K38" i="899" s="1"/>
  <c r="I38" i="899"/>
  <c r="O23" i="899"/>
  <c r="M23" i="899"/>
  <c r="N23" i="899" s="1"/>
  <c r="K23" i="899"/>
  <c r="G23" i="899"/>
  <c r="O22" i="899"/>
  <c r="M22" i="899"/>
  <c r="K22" i="899"/>
  <c r="G22" i="899"/>
  <c r="L21" i="899"/>
  <c r="J21" i="899"/>
  <c r="I21" i="899"/>
  <c r="O9" i="899"/>
  <c r="M9" i="899"/>
  <c r="K9" i="899"/>
  <c r="G9" i="899"/>
  <c r="O8" i="899"/>
  <c r="M8" i="899"/>
  <c r="K8" i="899"/>
  <c r="G8" i="899"/>
  <c r="O7" i="899"/>
  <c r="M7" i="899"/>
  <c r="K7" i="899"/>
  <c r="G7" i="899"/>
  <c r="O6" i="899"/>
  <c r="M6" i="899"/>
  <c r="K6" i="899"/>
  <c r="G6" i="899"/>
  <c r="O5" i="899"/>
  <c r="M5" i="899"/>
  <c r="M21" i="899" s="1"/>
  <c r="K5" i="899"/>
  <c r="G5" i="899"/>
  <c r="H2" i="899"/>
  <c r="D1" i="899"/>
  <c r="X34" i="898"/>
  <c r="W34" i="898"/>
  <c r="V34" i="898"/>
  <c r="P34" i="898"/>
  <c r="M8" i="898" s="1"/>
  <c r="O34" i="898"/>
  <c r="N34" i="898"/>
  <c r="M34" i="898"/>
  <c r="G34" i="898"/>
  <c r="N16" i="898"/>
  <c r="M16" i="898"/>
  <c r="I8" i="898" s="1"/>
  <c r="J16" i="898"/>
  <c r="I16" i="898"/>
  <c r="H16" i="898"/>
  <c r="G16" i="898"/>
  <c r="F16" i="898"/>
  <c r="E16" i="898"/>
  <c r="G8" i="898" s="1"/>
  <c r="F8" i="898"/>
  <c r="E8" i="898"/>
  <c r="M7" i="898"/>
  <c r="K7" i="898"/>
  <c r="I7" i="898"/>
  <c r="G7" i="898"/>
  <c r="F7" i="898"/>
  <c r="E7" i="898"/>
  <c r="M6" i="898"/>
  <c r="K6" i="898"/>
  <c r="I6" i="898"/>
  <c r="G6" i="898"/>
  <c r="F6" i="898"/>
  <c r="E6" i="898"/>
  <c r="AD140" i="897"/>
  <c r="AC140" i="897"/>
  <c r="Z140" i="897"/>
  <c r="Y140" i="897"/>
  <c r="L140" i="897"/>
  <c r="O140" i="897" s="1"/>
  <c r="J140" i="897"/>
  <c r="I140" i="897"/>
  <c r="O126" i="897"/>
  <c r="M126" i="897"/>
  <c r="K126" i="897"/>
  <c r="G126" i="897"/>
  <c r="O125" i="897"/>
  <c r="M125" i="897"/>
  <c r="K125" i="897"/>
  <c r="G125" i="897"/>
  <c r="O124" i="897"/>
  <c r="M124" i="897"/>
  <c r="K124" i="897"/>
  <c r="G124" i="897"/>
  <c r="AD123" i="897"/>
  <c r="AC123" i="897"/>
  <c r="Z123" i="897"/>
  <c r="Y123" i="897"/>
  <c r="L123" i="897"/>
  <c r="J123" i="897"/>
  <c r="I123" i="897"/>
  <c r="K123" i="897" s="1"/>
  <c r="O109" i="897"/>
  <c r="M109" i="897"/>
  <c r="K109" i="897"/>
  <c r="G109" i="897"/>
  <c r="O108" i="897"/>
  <c r="M108" i="897"/>
  <c r="K108" i="897"/>
  <c r="G108" i="897"/>
  <c r="O107" i="897"/>
  <c r="M107" i="897"/>
  <c r="K107" i="897"/>
  <c r="G107" i="897"/>
  <c r="AD106" i="897"/>
  <c r="AC106" i="897"/>
  <c r="Z106" i="897"/>
  <c r="Y106" i="897"/>
  <c r="L106" i="897"/>
  <c r="J106" i="897"/>
  <c r="I106" i="897"/>
  <c r="O91" i="897"/>
  <c r="M91" i="897"/>
  <c r="K91" i="897"/>
  <c r="G91" i="897"/>
  <c r="O90" i="897"/>
  <c r="M90" i="897"/>
  <c r="K90" i="897"/>
  <c r="G90" i="897"/>
  <c r="AD89" i="897"/>
  <c r="AC89" i="897"/>
  <c r="Z89" i="897"/>
  <c r="Y89" i="897"/>
  <c r="L89" i="897"/>
  <c r="O89" i="897" s="1"/>
  <c r="J89" i="897"/>
  <c r="K89" i="897" s="1"/>
  <c r="I89" i="897"/>
  <c r="O75" i="897"/>
  <c r="M75" i="897"/>
  <c r="K75" i="897"/>
  <c r="G75" i="897"/>
  <c r="O74" i="897"/>
  <c r="M74" i="897"/>
  <c r="K74" i="897"/>
  <c r="G74" i="897"/>
  <c r="O73" i="897"/>
  <c r="M73" i="897"/>
  <c r="M89" i="897" s="1"/>
  <c r="K73" i="897"/>
  <c r="G73" i="897"/>
  <c r="AD72" i="897"/>
  <c r="AC72" i="897"/>
  <c r="Z72" i="897"/>
  <c r="Y72" i="897"/>
  <c r="L72" i="897"/>
  <c r="J72" i="897"/>
  <c r="K72" i="897" s="1"/>
  <c r="I72" i="897"/>
  <c r="O62" i="897"/>
  <c r="M62" i="897"/>
  <c r="AF62" i="897" s="1"/>
  <c r="K62" i="897"/>
  <c r="G62" i="897"/>
  <c r="O61" i="897"/>
  <c r="M61" i="897"/>
  <c r="K61" i="897"/>
  <c r="G61" i="897"/>
  <c r="O60" i="897"/>
  <c r="M60" i="897"/>
  <c r="K60" i="897"/>
  <c r="G60" i="897"/>
  <c r="O59" i="897"/>
  <c r="M59" i="897"/>
  <c r="K59" i="897"/>
  <c r="G59" i="897"/>
  <c r="O58" i="897"/>
  <c r="M58" i="897"/>
  <c r="AF58" i="897" s="1"/>
  <c r="K58" i="897"/>
  <c r="G58" i="897"/>
  <c r="O57" i="897"/>
  <c r="M57" i="897"/>
  <c r="K57" i="897"/>
  <c r="G57" i="897"/>
  <c r="O56" i="897"/>
  <c r="M56" i="897"/>
  <c r="K56" i="897"/>
  <c r="G56" i="897"/>
  <c r="AD55" i="897"/>
  <c r="AC55" i="897"/>
  <c r="Z55" i="897"/>
  <c r="Y55" i="897"/>
  <c r="L55" i="897"/>
  <c r="J55" i="897"/>
  <c r="I55" i="897"/>
  <c r="O55" i="897" s="1"/>
  <c r="O44" i="897"/>
  <c r="M44" i="897"/>
  <c r="K44" i="897"/>
  <c r="G44" i="897"/>
  <c r="O43" i="897"/>
  <c r="M43" i="897"/>
  <c r="K43" i="897"/>
  <c r="G43" i="897"/>
  <c r="O42" i="897"/>
  <c r="M42" i="897"/>
  <c r="AF42" i="897" s="1"/>
  <c r="K42" i="897"/>
  <c r="G42" i="897"/>
  <c r="O41" i="897"/>
  <c r="M41" i="897"/>
  <c r="AF41" i="897" s="1"/>
  <c r="K41" i="897"/>
  <c r="G41" i="897"/>
  <c r="O40" i="897"/>
  <c r="M40" i="897"/>
  <c r="K40" i="897"/>
  <c r="G40" i="897"/>
  <c r="O39" i="897"/>
  <c r="M39" i="897"/>
  <c r="K39" i="897"/>
  <c r="G39" i="897"/>
  <c r="AD38" i="897"/>
  <c r="AC38" i="897"/>
  <c r="Z38" i="897"/>
  <c r="Y38" i="897"/>
  <c r="L38" i="897"/>
  <c r="J38" i="897"/>
  <c r="I38" i="897"/>
  <c r="O26" i="897"/>
  <c r="M26" i="897"/>
  <c r="K26" i="897"/>
  <c r="G26" i="897"/>
  <c r="O25" i="897"/>
  <c r="M25" i="897"/>
  <c r="K25" i="897"/>
  <c r="G25" i="897"/>
  <c r="O24" i="897"/>
  <c r="M24" i="897"/>
  <c r="K24" i="897"/>
  <c r="G24" i="897"/>
  <c r="O23" i="897"/>
  <c r="M23" i="897"/>
  <c r="K23" i="897"/>
  <c r="G23" i="897"/>
  <c r="O22" i="897"/>
  <c r="M22" i="897"/>
  <c r="K22" i="897"/>
  <c r="G22" i="897"/>
  <c r="AD21" i="897"/>
  <c r="AD2" i="897" s="1"/>
  <c r="R6" i="895" s="1"/>
  <c r="AC21" i="897"/>
  <c r="AC2" i="897" s="1"/>
  <c r="Q6" i="895" s="1"/>
  <c r="Z21" i="897"/>
  <c r="Y21" i="897"/>
  <c r="L21" i="897"/>
  <c r="J21" i="897"/>
  <c r="I21" i="897"/>
  <c r="K21" i="897" s="1"/>
  <c r="O7" i="897"/>
  <c r="M7" i="897"/>
  <c r="K7" i="897"/>
  <c r="G7" i="897"/>
  <c r="O6" i="897"/>
  <c r="M6" i="897"/>
  <c r="K6" i="897"/>
  <c r="G6" i="897"/>
  <c r="O5" i="897"/>
  <c r="M5" i="897"/>
  <c r="K5" i="897"/>
  <c r="G5" i="897"/>
  <c r="Y2" i="897"/>
  <c r="H2" i="897"/>
  <c r="D1" i="897"/>
  <c r="L140" i="896"/>
  <c r="J140" i="896"/>
  <c r="K140" i="896" s="1"/>
  <c r="I140" i="896"/>
  <c r="O135" i="896"/>
  <c r="M135" i="896"/>
  <c r="AB135" i="896" s="1"/>
  <c r="K135" i="896"/>
  <c r="G135" i="896"/>
  <c r="O134" i="896"/>
  <c r="M134" i="896"/>
  <c r="K134" i="896"/>
  <c r="G134" i="896"/>
  <c r="O133" i="896"/>
  <c r="N133" i="896"/>
  <c r="M133" i="896"/>
  <c r="K133" i="896"/>
  <c r="G133" i="896"/>
  <c r="O132" i="896"/>
  <c r="M132" i="896"/>
  <c r="AB132" i="896" s="1"/>
  <c r="K132" i="896"/>
  <c r="G132" i="896"/>
  <c r="O131" i="896"/>
  <c r="M131" i="896"/>
  <c r="AB131" i="896" s="1"/>
  <c r="K131" i="896"/>
  <c r="G131" i="896"/>
  <c r="O130" i="896"/>
  <c r="M130" i="896"/>
  <c r="K130" i="896"/>
  <c r="G130" i="896"/>
  <c r="O129" i="896"/>
  <c r="M129" i="896"/>
  <c r="K129" i="896"/>
  <c r="G129" i="896"/>
  <c r="O128" i="896"/>
  <c r="M128" i="896"/>
  <c r="AB128" i="896" s="1"/>
  <c r="K128" i="896"/>
  <c r="G128" i="896"/>
  <c r="O127" i="896"/>
  <c r="M127" i="896"/>
  <c r="AB127" i="896" s="1"/>
  <c r="K127" i="896"/>
  <c r="G127" i="896"/>
  <c r="O126" i="896"/>
  <c r="M126" i="896"/>
  <c r="K126" i="896"/>
  <c r="G126" i="896"/>
  <c r="O125" i="896"/>
  <c r="M125" i="896"/>
  <c r="K125" i="896"/>
  <c r="G125" i="896"/>
  <c r="O124" i="896"/>
  <c r="M124" i="896"/>
  <c r="K124" i="896"/>
  <c r="G124" i="896"/>
  <c r="L123" i="896"/>
  <c r="J123" i="896"/>
  <c r="K123" i="896" s="1"/>
  <c r="I123" i="896"/>
  <c r="O120" i="896"/>
  <c r="M120" i="896"/>
  <c r="AB120" i="896" s="1"/>
  <c r="K120" i="896"/>
  <c r="G120" i="896"/>
  <c r="O119" i="896"/>
  <c r="M119" i="896"/>
  <c r="K119" i="896"/>
  <c r="G119" i="896"/>
  <c r="O118" i="896"/>
  <c r="M118" i="896"/>
  <c r="K118" i="896"/>
  <c r="G118" i="896"/>
  <c r="O117" i="896"/>
  <c r="M117" i="896"/>
  <c r="K117" i="896"/>
  <c r="G117" i="896"/>
  <c r="O116" i="896"/>
  <c r="M116" i="896"/>
  <c r="AB116" i="896" s="1"/>
  <c r="K116" i="896"/>
  <c r="G116" i="896"/>
  <c r="O115" i="896"/>
  <c r="M115" i="896"/>
  <c r="K115" i="896"/>
  <c r="G115" i="896"/>
  <c r="O114" i="896"/>
  <c r="M114" i="896"/>
  <c r="K114" i="896"/>
  <c r="G114" i="896"/>
  <c r="O113" i="896"/>
  <c r="N113" i="896"/>
  <c r="Q113" i="896" s="1"/>
  <c r="M113" i="896"/>
  <c r="AB113" i="896" s="1"/>
  <c r="K113" i="896"/>
  <c r="G113" i="896"/>
  <c r="O112" i="896"/>
  <c r="M112" i="896"/>
  <c r="AB112" i="896" s="1"/>
  <c r="K112" i="896"/>
  <c r="G112" i="896"/>
  <c r="O111" i="896"/>
  <c r="M111" i="896"/>
  <c r="K111" i="896"/>
  <c r="G111" i="896"/>
  <c r="O110" i="896"/>
  <c r="M110" i="896"/>
  <c r="K110" i="896"/>
  <c r="G110" i="896"/>
  <c r="O109" i="896"/>
  <c r="M109" i="896"/>
  <c r="K109" i="896"/>
  <c r="G109" i="896"/>
  <c r="O108" i="896"/>
  <c r="M108" i="896"/>
  <c r="AB108" i="896" s="1"/>
  <c r="K108" i="896"/>
  <c r="G108" i="896"/>
  <c r="O107" i="896"/>
  <c r="M107" i="896"/>
  <c r="K107" i="896"/>
  <c r="G107" i="896"/>
  <c r="L106" i="896"/>
  <c r="J106" i="896"/>
  <c r="K106" i="896" s="1"/>
  <c r="I106" i="896"/>
  <c r="O91" i="896"/>
  <c r="M91" i="896"/>
  <c r="K91" i="896"/>
  <c r="G91" i="896"/>
  <c r="O90" i="896"/>
  <c r="M90" i="896"/>
  <c r="K90" i="896"/>
  <c r="G90" i="896"/>
  <c r="L89" i="896"/>
  <c r="J89" i="896"/>
  <c r="K89" i="896" s="1"/>
  <c r="I89" i="896"/>
  <c r="O73" i="896"/>
  <c r="M73" i="896"/>
  <c r="AB73" i="896" s="1"/>
  <c r="K73" i="896"/>
  <c r="G73" i="896"/>
  <c r="L72" i="896"/>
  <c r="J72" i="896"/>
  <c r="I72" i="896"/>
  <c r="O63" i="896"/>
  <c r="M63" i="896"/>
  <c r="AB63" i="896" s="1"/>
  <c r="K63" i="896"/>
  <c r="G63" i="896"/>
  <c r="O62" i="896"/>
  <c r="M62" i="896"/>
  <c r="K62" i="896"/>
  <c r="G62" i="896"/>
  <c r="O61" i="896"/>
  <c r="M61" i="896"/>
  <c r="K61" i="896"/>
  <c r="G61" i="896"/>
  <c r="O60" i="896"/>
  <c r="M60" i="896"/>
  <c r="K60" i="896"/>
  <c r="G60" i="896"/>
  <c r="O59" i="896"/>
  <c r="M59" i="896"/>
  <c r="AB59" i="896" s="1"/>
  <c r="K59" i="896"/>
  <c r="G59" i="896"/>
  <c r="AA58" i="896"/>
  <c r="O58" i="896"/>
  <c r="M58" i="896"/>
  <c r="N58" i="896" s="1"/>
  <c r="K58" i="896"/>
  <c r="G58" i="896"/>
  <c r="O57" i="896"/>
  <c r="M57" i="896"/>
  <c r="K57" i="896"/>
  <c r="G57" i="896"/>
  <c r="O56" i="896"/>
  <c r="M56" i="896"/>
  <c r="N56" i="896" s="1"/>
  <c r="K56" i="896"/>
  <c r="G56" i="896"/>
  <c r="L55" i="896"/>
  <c r="O55" i="896" s="1"/>
  <c r="J55" i="896"/>
  <c r="I55" i="896"/>
  <c r="O45" i="896"/>
  <c r="M45" i="896"/>
  <c r="K45" i="896"/>
  <c r="G45" i="896"/>
  <c r="O44" i="896"/>
  <c r="M44" i="896"/>
  <c r="K44" i="896"/>
  <c r="G44" i="896"/>
  <c r="O43" i="896"/>
  <c r="M43" i="896"/>
  <c r="K43" i="896"/>
  <c r="G43" i="896"/>
  <c r="O42" i="896"/>
  <c r="M42" i="896"/>
  <c r="K42" i="896"/>
  <c r="G42" i="896"/>
  <c r="O41" i="896"/>
  <c r="M41" i="896"/>
  <c r="K41" i="896"/>
  <c r="G41" i="896"/>
  <c r="O40" i="896"/>
  <c r="M40" i="896"/>
  <c r="K40" i="896"/>
  <c r="G40" i="896"/>
  <c r="O39" i="896"/>
  <c r="M39" i="896"/>
  <c r="K39" i="896"/>
  <c r="G39" i="896"/>
  <c r="L38" i="896"/>
  <c r="J38" i="896"/>
  <c r="K38" i="896" s="1"/>
  <c r="I38" i="896"/>
  <c r="O23" i="896"/>
  <c r="M23" i="896"/>
  <c r="K23" i="896"/>
  <c r="G23" i="896"/>
  <c r="O22" i="896"/>
  <c r="M22" i="896"/>
  <c r="K22" i="896"/>
  <c r="G22" i="896"/>
  <c r="L21" i="896"/>
  <c r="H1" i="896" s="1"/>
  <c r="J21" i="896"/>
  <c r="K21" i="896" s="1"/>
  <c r="I21" i="896"/>
  <c r="O9" i="896"/>
  <c r="M9" i="896"/>
  <c r="AB9" i="896" s="1"/>
  <c r="K9" i="896"/>
  <c r="G9" i="896"/>
  <c r="O8" i="896"/>
  <c r="M8" i="896"/>
  <c r="AA8" i="896" s="1"/>
  <c r="K8" i="896"/>
  <c r="G8" i="896"/>
  <c r="O7" i="896"/>
  <c r="M7" i="896"/>
  <c r="K7" i="896"/>
  <c r="G7" i="896"/>
  <c r="O6" i="896"/>
  <c r="M6" i="896"/>
  <c r="K6" i="896"/>
  <c r="G6" i="896"/>
  <c r="O5" i="896"/>
  <c r="M5" i="896"/>
  <c r="AB5" i="896" s="1"/>
  <c r="K5" i="896"/>
  <c r="G5" i="896"/>
  <c r="H2" i="896"/>
  <c r="D1" i="896"/>
  <c r="X34" i="895"/>
  <c r="W34" i="895"/>
  <c r="V34" i="895"/>
  <c r="P34" i="895"/>
  <c r="M8" i="895" s="1"/>
  <c r="O34" i="895"/>
  <c r="N34" i="895"/>
  <c r="M34" i="895"/>
  <c r="G34" i="895"/>
  <c r="N16" i="895"/>
  <c r="M16" i="895"/>
  <c r="J16" i="895"/>
  <c r="I16" i="895"/>
  <c r="H16" i="895"/>
  <c r="G16" i="895"/>
  <c r="F16" i="895"/>
  <c r="E16" i="895"/>
  <c r="G8" i="895" s="1"/>
  <c r="K8" i="895"/>
  <c r="I8" i="895"/>
  <c r="F8" i="895"/>
  <c r="M7" i="895"/>
  <c r="K7" i="895"/>
  <c r="I7" i="895"/>
  <c r="G7" i="895"/>
  <c r="F7" i="895"/>
  <c r="E7" i="895"/>
  <c r="O6" i="895"/>
  <c r="M6" i="895"/>
  <c r="K6" i="895"/>
  <c r="I6" i="895"/>
  <c r="G6" i="895"/>
  <c r="F6" i="895"/>
  <c r="E6" i="895"/>
  <c r="F3" i="895"/>
  <c r="AD140" i="894"/>
  <c r="AC140" i="894"/>
  <c r="Z140" i="894"/>
  <c r="Y140" i="894"/>
  <c r="L140" i="894"/>
  <c r="J140" i="894"/>
  <c r="I140" i="894"/>
  <c r="O126" i="894"/>
  <c r="M126" i="894"/>
  <c r="AF126" i="894" s="1"/>
  <c r="K126" i="894"/>
  <c r="G126" i="894"/>
  <c r="O125" i="894"/>
  <c r="M125" i="894"/>
  <c r="AF125" i="894" s="1"/>
  <c r="K125" i="894"/>
  <c r="G125" i="894"/>
  <c r="O124" i="894"/>
  <c r="M124" i="894"/>
  <c r="K124" i="894"/>
  <c r="G124" i="894"/>
  <c r="AD123" i="894"/>
  <c r="AC123" i="894"/>
  <c r="Z123" i="894"/>
  <c r="Y123" i="894"/>
  <c r="L123" i="894"/>
  <c r="J123" i="894"/>
  <c r="I123" i="894"/>
  <c r="O109" i="894"/>
  <c r="M109" i="894"/>
  <c r="K109" i="894"/>
  <c r="G109" i="894"/>
  <c r="O108" i="894"/>
  <c r="M108" i="894"/>
  <c r="K108" i="894"/>
  <c r="G108" i="894"/>
  <c r="O107" i="894"/>
  <c r="M107" i="894"/>
  <c r="K107" i="894"/>
  <c r="G107" i="894"/>
  <c r="AD106" i="894"/>
  <c r="AC106" i="894"/>
  <c r="Z106" i="894"/>
  <c r="Y106" i="894"/>
  <c r="L106" i="894"/>
  <c r="J106" i="894"/>
  <c r="I106" i="894"/>
  <c r="O91" i="894"/>
  <c r="M91" i="894"/>
  <c r="K91" i="894"/>
  <c r="G91" i="894"/>
  <c r="O90" i="894"/>
  <c r="M90" i="894"/>
  <c r="K90" i="894"/>
  <c r="G90" i="894"/>
  <c r="AD89" i="894"/>
  <c r="AC89" i="894"/>
  <c r="Z89" i="894"/>
  <c r="Y89" i="894"/>
  <c r="L89" i="894"/>
  <c r="O89" i="894" s="1"/>
  <c r="J89" i="894"/>
  <c r="I89" i="894"/>
  <c r="K89" i="894" s="1"/>
  <c r="O75" i="894"/>
  <c r="M75" i="894"/>
  <c r="K75" i="894"/>
  <c r="G75" i="894"/>
  <c r="O74" i="894"/>
  <c r="M74" i="894"/>
  <c r="AF74" i="894" s="1"/>
  <c r="K74" i="894"/>
  <c r="G74" i="894"/>
  <c r="O73" i="894"/>
  <c r="M73" i="894"/>
  <c r="M89" i="894" s="1"/>
  <c r="K73" i="894"/>
  <c r="G73" i="894"/>
  <c r="AD72" i="894"/>
  <c r="AC72" i="894"/>
  <c r="Z72" i="894"/>
  <c r="Y72" i="894"/>
  <c r="L72" i="894"/>
  <c r="J72" i="894"/>
  <c r="K72" i="894" s="1"/>
  <c r="I72" i="894"/>
  <c r="O62" i="894"/>
  <c r="M62" i="894"/>
  <c r="AF62" i="894" s="1"/>
  <c r="K62" i="894"/>
  <c r="G62" i="894"/>
  <c r="O61" i="894"/>
  <c r="M61" i="894"/>
  <c r="K61" i="894"/>
  <c r="G61" i="894"/>
  <c r="O60" i="894"/>
  <c r="M60" i="894"/>
  <c r="K60" i="894"/>
  <c r="G60" i="894"/>
  <c r="O59" i="894"/>
  <c r="M59" i="894"/>
  <c r="AF59" i="894" s="1"/>
  <c r="K59" i="894"/>
  <c r="G59" i="894"/>
  <c r="O58" i="894"/>
  <c r="M58" i="894"/>
  <c r="AF58" i="894" s="1"/>
  <c r="K58" i="894"/>
  <c r="G58" i="894"/>
  <c r="O57" i="894"/>
  <c r="M57" i="894"/>
  <c r="K57" i="894"/>
  <c r="G57" i="894"/>
  <c r="O56" i="894"/>
  <c r="M56" i="894"/>
  <c r="K56" i="894"/>
  <c r="G56" i="894"/>
  <c r="AD55" i="894"/>
  <c r="AC55" i="894"/>
  <c r="Z55" i="894"/>
  <c r="Y55" i="894"/>
  <c r="L55" i="894"/>
  <c r="J55" i="894"/>
  <c r="I55" i="894"/>
  <c r="O44" i="894"/>
  <c r="M44" i="894"/>
  <c r="K44" i="894"/>
  <c r="G44" i="894"/>
  <c r="O43" i="894"/>
  <c r="M43" i="894"/>
  <c r="K43" i="894"/>
  <c r="G43" i="894"/>
  <c r="O42" i="894"/>
  <c r="M42" i="894"/>
  <c r="K42" i="894"/>
  <c r="G42" i="894"/>
  <c r="O41" i="894"/>
  <c r="M41" i="894"/>
  <c r="K41" i="894"/>
  <c r="G41" i="894"/>
  <c r="O40" i="894"/>
  <c r="M40" i="894"/>
  <c r="K40" i="894"/>
  <c r="G40" i="894"/>
  <c r="O39" i="894"/>
  <c r="M39" i="894"/>
  <c r="K39" i="894"/>
  <c r="G39" i="894"/>
  <c r="AD38" i="894"/>
  <c r="AC38" i="894"/>
  <c r="Z38" i="894"/>
  <c r="Y38" i="894"/>
  <c r="L38" i="894"/>
  <c r="J38" i="894"/>
  <c r="K38" i="894" s="1"/>
  <c r="I38" i="894"/>
  <c r="O26" i="894"/>
  <c r="M26" i="894"/>
  <c r="K26" i="894"/>
  <c r="G26" i="894"/>
  <c r="O25" i="894"/>
  <c r="M25" i="894"/>
  <c r="K25" i="894"/>
  <c r="G25" i="894"/>
  <c r="O24" i="894"/>
  <c r="M24" i="894"/>
  <c r="AF24" i="894" s="1"/>
  <c r="K24" i="894"/>
  <c r="G24" i="894"/>
  <c r="O23" i="894"/>
  <c r="M23" i="894"/>
  <c r="AF23" i="894" s="1"/>
  <c r="K23" i="894"/>
  <c r="G23" i="894"/>
  <c r="O22" i="894"/>
  <c r="M22" i="894"/>
  <c r="K22" i="894"/>
  <c r="G22" i="894"/>
  <c r="AD21" i="894"/>
  <c r="AC21" i="894"/>
  <c r="AC2" i="894" s="1"/>
  <c r="Q6" i="892" s="1"/>
  <c r="Z21" i="894"/>
  <c r="Y21" i="894"/>
  <c r="L21" i="894"/>
  <c r="J21" i="894"/>
  <c r="I21" i="894"/>
  <c r="O7" i="894"/>
  <c r="M7" i="894"/>
  <c r="K7" i="894"/>
  <c r="G7" i="894"/>
  <c r="O6" i="894"/>
  <c r="M6" i="894"/>
  <c r="K6" i="894"/>
  <c r="G6" i="894"/>
  <c r="O5" i="894"/>
  <c r="M5" i="894"/>
  <c r="K5" i="894"/>
  <c r="G5" i="894"/>
  <c r="F1" i="894" s="1"/>
  <c r="H2" i="894"/>
  <c r="H1" i="894"/>
  <c r="D1" i="894"/>
  <c r="L140" i="893"/>
  <c r="J140" i="893"/>
  <c r="I140" i="893"/>
  <c r="O135" i="893"/>
  <c r="M135" i="893"/>
  <c r="K135" i="893"/>
  <c r="G135" i="893"/>
  <c r="O134" i="893"/>
  <c r="M134" i="893"/>
  <c r="K134" i="893"/>
  <c r="G134" i="893"/>
  <c r="AA133" i="893"/>
  <c r="O133" i="893"/>
  <c r="M133" i="893"/>
  <c r="K133" i="893"/>
  <c r="G133" i="893"/>
  <c r="O132" i="893"/>
  <c r="M132" i="893"/>
  <c r="K132" i="893"/>
  <c r="G132" i="893"/>
  <c r="O131" i="893"/>
  <c r="M131" i="893"/>
  <c r="K131" i="893"/>
  <c r="G131" i="893"/>
  <c r="O130" i="893"/>
  <c r="M130" i="893"/>
  <c r="K130" i="893"/>
  <c r="G130" i="893"/>
  <c r="O129" i="893"/>
  <c r="M129" i="893"/>
  <c r="K129" i="893"/>
  <c r="G129" i="893"/>
  <c r="O128" i="893"/>
  <c r="N128" i="893"/>
  <c r="Q128" i="893" s="1"/>
  <c r="M128" i="893"/>
  <c r="AB128" i="893" s="1"/>
  <c r="K128" i="893"/>
  <c r="G128" i="893"/>
  <c r="O127" i="893"/>
  <c r="M127" i="893"/>
  <c r="K127" i="893"/>
  <c r="G127" i="893"/>
  <c r="O126" i="893"/>
  <c r="M126" i="893"/>
  <c r="K126" i="893"/>
  <c r="G126" i="893"/>
  <c r="O125" i="893"/>
  <c r="M125" i="893"/>
  <c r="K125" i="893"/>
  <c r="G125" i="893"/>
  <c r="O124" i="893"/>
  <c r="M124" i="893"/>
  <c r="K124" i="893"/>
  <c r="G124" i="893"/>
  <c r="L123" i="893"/>
  <c r="J123" i="893"/>
  <c r="K123" i="893" s="1"/>
  <c r="I123" i="893"/>
  <c r="O120" i="893"/>
  <c r="M120" i="893"/>
  <c r="AB120" i="893" s="1"/>
  <c r="K120" i="893"/>
  <c r="G120" i="893"/>
  <c r="O119" i="893"/>
  <c r="M119" i="893"/>
  <c r="K119" i="893"/>
  <c r="G119" i="893"/>
  <c r="O118" i="893"/>
  <c r="M118" i="893"/>
  <c r="K118" i="893"/>
  <c r="G118" i="893"/>
  <c r="O117" i="893"/>
  <c r="M117" i="893"/>
  <c r="AB117" i="893" s="1"/>
  <c r="K117" i="893"/>
  <c r="G117" i="893"/>
  <c r="O116" i="893"/>
  <c r="M116" i="893"/>
  <c r="AB116" i="893" s="1"/>
  <c r="K116" i="893"/>
  <c r="G116" i="893"/>
  <c r="AB115" i="893"/>
  <c r="O115" i="893"/>
  <c r="M115" i="893"/>
  <c r="AA115" i="893" s="1"/>
  <c r="K115" i="893"/>
  <c r="G115" i="893"/>
  <c r="O114" i="893"/>
  <c r="M114" i="893"/>
  <c r="K114" i="893"/>
  <c r="G114" i="893"/>
  <c r="O113" i="893"/>
  <c r="M113" i="893"/>
  <c r="AB113" i="893" s="1"/>
  <c r="K113" i="893"/>
  <c r="G113" i="893"/>
  <c r="O112" i="893"/>
  <c r="M112" i="893"/>
  <c r="AB112" i="893" s="1"/>
  <c r="K112" i="893"/>
  <c r="G112" i="893"/>
  <c r="O111" i="893"/>
  <c r="M111" i="893"/>
  <c r="K111" i="893"/>
  <c r="G111" i="893"/>
  <c r="O110" i="893"/>
  <c r="M110" i="893"/>
  <c r="K110" i="893"/>
  <c r="G110" i="893"/>
  <c r="O109" i="893"/>
  <c r="M109" i="893"/>
  <c r="AB109" i="893" s="1"/>
  <c r="K109" i="893"/>
  <c r="G109" i="893"/>
  <c r="O108" i="893"/>
  <c r="M108" i="893"/>
  <c r="AB108" i="893" s="1"/>
  <c r="K108" i="893"/>
  <c r="G108" i="893"/>
  <c r="O107" i="893"/>
  <c r="M107" i="893"/>
  <c r="K107" i="893"/>
  <c r="G107" i="893"/>
  <c r="L106" i="893"/>
  <c r="J106" i="893"/>
  <c r="I106" i="893"/>
  <c r="O91" i="893"/>
  <c r="M91" i="893"/>
  <c r="K91" i="893"/>
  <c r="G91" i="893"/>
  <c r="O90" i="893"/>
  <c r="M90" i="893"/>
  <c r="K90" i="893"/>
  <c r="G90" i="893"/>
  <c r="L89" i="893"/>
  <c r="O89" i="893" s="1"/>
  <c r="J89" i="893"/>
  <c r="I89" i="893"/>
  <c r="O73" i="893"/>
  <c r="M73" i="893"/>
  <c r="K73" i="893"/>
  <c r="G73" i="893"/>
  <c r="L72" i="893"/>
  <c r="J72" i="893"/>
  <c r="K72" i="893" s="1"/>
  <c r="I72" i="893"/>
  <c r="O63" i="893"/>
  <c r="M63" i="893"/>
  <c r="AB63" i="893" s="1"/>
  <c r="K63" i="893"/>
  <c r="G63" i="893"/>
  <c r="O62" i="893"/>
  <c r="M62" i="893"/>
  <c r="K62" i="893"/>
  <c r="G62" i="893"/>
  <c r="O61" i="893"/>
  <c r="M61" i="893"/>
  <c r="K61" i="893"/>
  <c r="G61" i="893"/>
  <c r="O60" i="893"/>
  <c r="M60" i="893"/>
  <c r="AB60" i="893" s="1"/>
  <c r="K60" i="893"/>
  <c r="G60" i="893"/>
  <c r="O59" i="893"/>
  <c r="M59" i="893"/>
  <c r="AB59" i="893" s="1"/>
  <c r="K59" i="893"/>
  <c r="G59" i="893"/>
  <c r="O58" i="893"/>
  <c r="M58" i="893"/>
  <c r="K58" i="893"/>
  <c r="G58" i="893"/>
  <c r="O57" i="893"/>
  <c r="M57" i="893"/>
  <c r="K57" i="893"/>
  <c r="G57" i="893"/>
  <c r="O56" i="893"/>
  <c r="M56" i="893"/>
  <c r="K56" i="893"/>
  <c r="G56" i="893"/>
  <c r="L55" i="893"/>
  <c r="J55" i="893"/>
  <c r="I55" i="893"/>
  <c r="O45" i="893"/>
  <c r="M45" i="893"/>
  <c r="AB45" i="893" s="1"/>
  <c r="K45" i="893"/>
  <c r="G45" i="893"/>
  <c r="O44" i="893"/>
  <c r="M44" i="893"/>
  <c r="K44" i="893"/>
  <c r="G44" i="893"/>
  <c r="O43" i="893"/>
  <c r="M43" i="893"/>
  <c r="K43" i="893"/>
  <c r="G43" i="893"/>
  <c r="O42" i="893"/>
  <c r="M42" i="893"/>
  <c r="K42" i="893"/>
  <c r="G42" i="893"/>
  <c r="O41" i="893"/>
  <c r="M41" i="893"/>
  <c r="AB41" i="893" s="1"/>
  <c r="K41" i="893"/>
  <c r="G41" i="893"/>
  <c r="O40" i="893"/>
  <c r="M40" i="893"/>
  <c r="K40" i="893"/>
  <c r="G40" i="893"/>
  <c r="O39" i="893"/>
  <c r="M39" i="893"/>
  <c r="K39" i="893"/>
  <c r="G39" i="893"/>
  <c r="L38" i="893"/>
  <c r="J38" i="893"/>
  <c r="I38" i="893"/>
  <c r="O38" i="893" s="1"/>
  <c r="O23" i="893"/>
  <c r="M23" i="893"/>
  <c r="N23" i="893" s="1"/>
  <c r="K23" i="893"/>
  <c r="G23" i="893"/>
  <c r="O22" i="893"/>
  <c r="M22" i="893"/>
  <c r="K22" i="893"/>
  <c r="G22" i="893"/>
  <c r="L21" i="893"/>
  <c r="J21" i="893"/>
  <c r="K21" i="893" s="1"/>
  <c r="I21" i="893"/>
  <c r="O9" i="893"/>
  <c r="M9" i="893"/>
  <c r="K9" i="893"/>
  <c r="G9" i="893"/>
  <c r="O8" i="893"/>
  <c r="M8" i="893"/>
  <c r="K8" i="893"/>
  <c r="G8" i="893"/>
  <c r="O7" i="893"/>
  <c r="M7" i="893"/>
  <c r="K7" i="893"/>
  <c r="G7" i="893"/>
  <c r="O6" i="893"/>
  <c r="M6" i="893"/>
  <c r="AB6" i="893" s="1"/>
  <c r="K6" i="893"/>
  <c r="G6" i="893"/>
  <c r="O5" i="893"/>
  <c r="M5" i="893"/>
  <c r="K5" i="893"/>
  <c r="G5" i="893"/>
  <c r="F1" i="893" s="1"/>
  <c r="H2" i="893"/>
  <c r="D1" i="893"/>
  <c r="X34" i="892"/>
  <c r="W34" i="892"/>
  <c r="V34" i="892"/>
  <c r="P34" i="892"/>
  <c r="O34" i="892"/>
  <c r="N34" i="892"/>
  <c r="M34" i="892"/>
  <c r="K8" i="892" s="1"/>
  <c r="G34" i="892"/>
  <c r="N16" i="892"/>
  <c r="M16" i="892"/>
  <c r="J16" i="892"/>
  <c r="I16" i="892"/>
  <c r="H16" i="892"/>
  <c r="G16" i="892"/>
  <c r="F16" i="892"/>
  <c r="G8" i="892" s="1"/>
  <c r="E16" i="892"/>
  <c r="M8" i="892"/>
  <c r="I8" i="892"/>
  <c r="F8" i="892"/>
  <c r="M7" i="892"/>
  <c r="K7" i="892"/>
  <c r="I7" i="892"/>
  <c r="G7" i="892"/>
  <c r="F7" i="892"/>
  <c r="E7" i="892"/>
  <c r="M6" i="892"/>
  <c r="K6" i="892"/>
  <c r="I6" i="892"/>
  <c r="G6" i="892"/>
  <c r="F6" i="892"/>
  <c r="E6" i="892"/>
  <c r="F3" i="892"/>
  <c r="AD140" i="891"/>
  <c r="AC140" i="891"/>
  <c r="Z140" i="891"/>
  <c r="Y140" i="891"/>
  <c r="L140" i="891"/>
  <c r="J140" i="891"/>
  <c r="K140" i="891" s="1"/>
  <c r="I140" i="891"/>
  <c r="O126" i="891"/>
  <c r="M126" i="891"/>
  <c r="K126" i="891"/>
  <c r="G126" i="891"/>
  <c r="O125" i="891"/>
  <c r="M125" i="891"/>
  <c r="K125" i="891"/>
  <c r="G125" i="891"/>
  <c r="O124" i="891"/>
  <c r="M124" i="891"/>
  <c r="K124" i="891"/>
  <c r="G124" i="891"/>
  <c r="AD123" i="891"/>
  <c r="AC123" i="891"/>
  <c r="Z123" i="891"/>
  <c r="Y123" i="891"/>
  <c r="L123" i="891"/>
  <c r="J123" i="891"/>
  <c r="I123" i="891"/>
  <c r="O109" i="891"/>
  <c r="M109" i="891"/>
  <c r="K109" i="891"/>
  <c r="G109" i="891"/>
  <c r="O108" i="891"/>
  <c r="M108" i="891"/>
  <c r="K108" i="891"/>
  <c r="G108" i="891"/>
  <c r="O107" i="891"/>
  <c r="M107" i="891"/>
  <c r="K107" i="891"/>
  <c r="G107" i="891"/>
  <c r="AD106" i="891"/>
  <c r="AC106" i="891"/>
  <c r="Z106" i="891"/>
  <c r="Y106" i="891"/>
  <c r="L106" i="891"/>
  <c r="O106" i="891" s="1"/>
  <c r="J106" i="891"/>
  <c r="I106" i="891"/>
  <c r="O91" i="891"/>
  <c r="M91" i="891"/>
  <c r="K91" i="891"/>
  <c r="G91" i="891"/>
  <c r="O90" i="891"/>
  <c r="M90" i="891"/>
  <c r="M106" i="891" s="1"/>
  <c r="K90" i="891"/>
  <c r="G90" i="891"/>
  <c r="AD89" i="891"/>
  <c r="AC89" i="891"/>
  <c r="Z89" i="891"/>
  <c r="Y89" i="891"/>
  <c r="L89" i="891"/>
  <c r="J89" i="891"/>
  <c r="I89" i="891"/>
  <c r="O76" i="891"/>
  <c r="M76" i="891"/>
  <c r="K76" i="891"/>
  <c r="G76" i="891"/>
  <c r="O75" i="891"/>
  <c r="M75" i="891"/>
  <c r="K75" i="891"/>
  <c r="G75" i="891"/>
  <c r="O74" i="891"/>
  <c r="M74" i="891"/>
  <c r="K74" i="891"/>
  <c r="G74" i="891"/>
  <c r="O73" i="891"/>
  <c r="M73" i="891"/>
  <c r="K73" i="891"/>
  <c r="G73" i="891"/>
  <c r="AD72" i="891"/>
  <c r="AC72" i="891"/>
  <c r="Z72" i="891"/>
  <c r="Y72" i="891"/>
  <c r="L72" i="891"/>
  <c r="J72" i="891"/>
  <c r="I72" i="891"/>
  <c r="O62" i="891"/>
  <c r="M62" i="891"/>
  <c r="K62" i="891"/>
  <c r="G62" i="891"/>
  <c r="O61" i="891"/>
  <c r="M61" i="891"/>
  <c r="N61" i="891" s="1"/>
  <c r="K61" i="891"/>
  <c r="G61" i="891"/>
  <c r="O60" i="891"/>
  <c r="M60" i="891"/>
  <c r="K60" i="891"/>
  <c r="G60" i="891"/>
  <c r="O59" i="891"/>
  <c r="M59" i="891"/>
  <c r="K59" i="891"/>
  <c r="G59" i="891"/>
  <c r="O58" i="891"/>
  <c r="M58" i="891"/>
  <c r="K58" i="891"/>
  <c r="G58" i="891"/>
  <c r="O57" i="891"/>
  <c r="M57" i="891"/>
  <c r="N57" i="891" s="1"/>
  <c r="K57" i="891"/>
  <c r="G57" i="891"/>
  <c r="O56" i="891"/>
  <c r="M56" i="891"/>
  <c r="K56" i="891"/>
  <c r="G56" i="891"/>
  <c r="AD55" i="891"/>
  <c r="AC55" i="891"/>
  <c r="Z55" i="891"/>
  <c r="Y55" i="891"/>
  <c r="L55" i="891"/>
  <c r="O55" i="891" s="1"/>
  <c r="J55" i="891"/>
  <c r="I55" i="891"/>
  <c r="O44" i="891"/>
  <c r="M44" i="891"/>
  <c r="K44" i="891"/>
  <c r="G44" i="891"/>
  <c r="O43" i="891"/>
  <c r="M43" i="891"/>
  <c r="AF43" i="891" s="1"/>
  <c r="K43" i="891"/>
  <c r="G43" i="891"/>
  <c r="O42" i="891"/>
  <c r="M42" i="891"/>
  <c r="AF42" i="891" s="1"/>
  <c r="K42" i="891"/>
  <c r="G42" i="891"/>
  <c r="O41" i="891"/>
  <c r="M41" i="891"/>
  <c r="K41" i="891"/>
  <c r="G41" i="891"/>
  <c r="O40" i="891"/>
  <c r="M40" i="891"/>
  <c r="K40" i="891"/>
  <c r="G40" i="891"/>
  <c r="O39" i="891"/>
  <c r="M39" i="891"/>
  <c r="M55" i="891" s="1"/>
  <c r="K39" i="891"/>
  <c r="G39" i="891"/>
  <c r="AD38" i="891"/>
  <c r="AC38" i="891"/>
  <c r="Z38" i="891"/>
  <c r="Y38" i="891"/>
  <c r="L38" i="891"/>
  <c r="J38" i="891"/>
  <c r="I38" i="891"/>
  <c r="O27" i="891"/>
  <c r="M27" i="891"/>
  <c r="AF27" i="891" s="1"/>
  <c r="K27" i="891"/>
  <c r="G27" i="891"/>
  <c r="O26" i="891"/>
  <c r="M26" i="891"/>
  <c r="K26" i="891"/>
  <c r="G26" i="891"/>
  <c r="O25" i="891"/>
  <c r="M25" i="891"/>
  <c r="K25" i="891"/>
  <c r="G25" i="891"/>
  <c r="O24" i="891"/>
  <c r="M24" i="891"/>
  <c r="K24" i="891"/>
  <c r="G24" i="891"/>
  <c r="O23" i="891"/>
  <c r="M23" i="891"/>
  <c r="AE23" i="891" s="1"/>
  <c r="K23" i="891"/>
  <c r="G23" i="891"/>
  <c r="O22" i="891"/>
  <c r="M22" i="891"/>
  <c r="K22" i="891"/>
  <c r="G22" i="891"/>
  <c r="AD21" i="891"/>
  <c r="AC21" i="891"/>
  <c r="Z21" i="891"/>
  <c r="Y21" i="891"/>
  <c r="Y2" i="891" s="1"/>
  <c r="O6" i="889" s="1"/>
  <c r="L21" i="891"/>
  <c r="J21" i="891"/>
  <c r="I21" i="891"/>
  <c r="O7" i="891"/>
  <c r="M7" i="891"/>
  <c r="K7" i="891"/>
  <c r="G7" i="891"/>
  <c r="O6" i="891"/>
  <c r="M6" i="891"/>
  <c r="K6" i="891"/>
  <c r="G6" i="891"/>
  <c r="O5" i="891"/>
  <c r="M5" i="891"/>
  <c r="AE5" i="891" s="1"/>
  <c r="K5" i="891"/>
  <c r="G5" i="891"/>
  <c r="AD2" i="891"/>
  <c r="R6" i="889" s="1"/>
  <c r="Z2" i="891"/>
  <c r="P6" i="889" s="1"/>
  <c r="H2" i="891"/>
  <c r="D1" i="891"/>
  <c r="L140" i="890"/>
  <c r="O140" i="890" s="1"/>
  <c r="J140" i="890"/>
  <c r="K140" i="890" s="1"/>
  <c r="I140" i="890"/>
  <c r="O135" i="890"/>
  <c r="M135" i="890"/>
  <c r="K135" i="890"/>
  <c r="G135" i="890"/>
  <c r="O134" i="890"/>
  <c r="M134" i="890"/>
  <c r="AB134" i="890" s="1"/>
  <c r="K134" i="890"/>
  <c r="G134" i="890"/>
  <c r="O133" i="890"/>
  <c r="M133" i="890"/>
  <c r="AB133" i="890" s="1"/>
  <c r="K133" i="890"/>
  <c r="G133" i="890"/>
  <c r="O132" i="890"/>
  <c r="M132" i="890"/>
  <c r="N132" i="890" s="1"/>
  <c r="K132" i="890"/>
  <c r="G132" i="890"/>
  <c r="O131" i="890"/>
  <c r="M131" i="890"/>
  <c r="K131" i="890"/>
  <c r="G131" i="890"/>
  <c r="O130" i="890"/>
  <c r="M130" i="890"/>
  <c r="AB130" i="890" s="1"/>
  <c r="K130" i="890"/>
  <c r="G130" i="890"/>
  <c r="O129" i="890"/>
  <c r="M129" i="890"/>
  <c r="AB129" i="890" s="1"/>
  <c r="K129" i="890"/>
  <c r="G129" i="890"/>
  <c r="O128" i="890"/>
  <c r="M128" i="890"/>
  <c r="N128" i="890" s="1"/>
  <c r="K128" i="890"/>
  <c r="G128" i="890"/>
  <c r="O127" i="890"/>
  <c r="M127" i="890"/>
  <c r="K127" i="890"/>
  <c r="G127" i="890"/>
  <c r="O126" i="890"/>
  <c r="M126" i="890"/>
  <c r="AB126" i="890" s="1"/>
  <c r="K126" i="890"/>
  <c r="G126" i="890"/>
  <c r="O125" i="890"/>
  <c r="M125" i="890"/>
  <c r="AB125" i="890" s="1"/>
  <c r="K125" i="890"/>
  <c r="G125" i="890"/>
  <c r="O124" i="890"/>
  <c r="M124" i="890"/>
  <c r="K124" i="890"/>
  <c r="G124" i="890"/>
  <c r="L123" i="890"/>
  <c r="J123" i="890"/>
  <c r="I123" i="890"/>
  <c r="O120" i="890"/>
  <c r="M120" i="890"/>
  <c r="N120" i="890" s="1"/>
  <c r="K120" i="890"/>
  <c r="G120" i="890"/>
  <c r="O119" i="890"/>
  <c r="M119" i="890"/>
  <c r="K119" i="890"/>
  <c r="G119" i="890"/>
  <c r="O118" i="890"/>
  <c r="M118" i="890"/>
  <c r="K118" i="890"/>
  <c r="G118" i="890"/>
  <c r="O117" i="890"/>
  <c r="M117" i="890"/>
  <c r="K117" i="890"/>
  <c r="G117" i="890"/>
  <c r="O116" i="890"/>
  <c r="M116" i="890"/>
  <c r="N116" i="890" s="1"/>
  <c r="K116" i="890"/>
  <c r="G116" i="890"/>
  <c r="O115" i="890"/>
  <c r="M115" i="890"/>
  <c r="K115" i="890"/>
  <c r="G115" i="890"/>
  <c r="O114" i="890"/>
  <c r="M114" i="890"/>
  <c r="K114" i="890"/>
  <c r="G114" i="890"/>
  <c r="O113" i="890"/>
  <c r="M113" i="890"/>
  <c r="K113" i="890"/>
  <c r="G113" i="890"/>
  <c r="O112" i="890"/>
  <c r="M112" i="890"/>
  <c r="N112" i="890" s="1"/>
  <c r="K112" i="890"/>
  <c r="G112" i="890"/>
  <c r="O111" i="890"/>
  <c r="M111" i="890"/>
  <c r="AB111" i="890" s="1"/>
  <c r="K111" i="890"/>
  <c r="G111" i="890"/>
  <c r="O110" i="890"/>
  <c r="M110" i="890"/>
  <c r="K110" i="890"/>
  <c r="G110" i="890"/>
  <c r="O109" i="890"/>
  <c r="M109" i="890"/>
  <c r="K109" i="890"/>
  <c r="G109" i="890"/>
  <c r="O108" i="890"/>
  <c r="M108" i="890"/>
  <c r="N108" i="890" s="1"/>
  <c r="K108" i="890"/>
  <c r="G108" i="890"/>
  <c r="O107" i="890"/>
  <c r="N107" i="890"/>
  <c r="Q107" i="890" s="1"/>
  <c r="M107" i="890"/>
  <c r="K107" i="890"/>
  <c r="G107" i="890"/>
  <c r="L106" i="890"/>
  <c r="H1" i="890" s="1"/>
  <c r="J106" i="890"/>
  <c r="K106" i="890" s="1"/>
  <c r="I106" i="890"/>
  <c r="O91" i="890"/>
  <c r="M91" i="890"/>
  <c r="K91" i="890"/>
  <c r="G91" i="890"/>
  <c r="AB90" i="890"/>
  <c r="AA90" i="890"/>
  <c r="O90" i="890"/>
  <c r="M90" i="890"/>
  <c r="N90" i="890" s="1"/>
  <c r="Q90" i="890" s="1"/>
  <c r="K90" i="890"/>
  <c r="G90" i="890"/>
  <c r="L89" i="890"/>
  <c r="O89" i="890" s="1"/>
  <c r="J89" i="890"/>
  <c r="K89" i="890" s="1"/>
  <c r="I89" i="890"/>
  <c r="O73" i="890"/>
  <c r="M73" i="890"/>
  <c r="K73" i="890"/>
  <c r="G73" i="890"/>
  <c r="L72" i="890"/>
  <c r="J72" i="890"/>
  <c r="I72" i="890"/>
  <c r="O72" i="890" s="1"/>
  <c r="O63" i="890"/>
  <c r="M63" i="890"/>
  <c r="N63" i="890" s="1"/>
  <c r="K63" i="890"/>
  <c r="G63" i="890"/>
  <c r="O62" i="890"/>
  <c r="M62" i="890"/>
  <c r="AB62" i="890" s="1"/>
  <c r="K62" i="890"/>
  <c r="G62" i="890"/>
  <c r="O61" i="890"/>
  <c r="M61" i="890"/>
  <c r="K61" i="890"/>
  <c r="G61" i="890"/>
  <c r="O60" i="890"/>
  <c r="M60" i="890"/>
  <c r="K60" i="890"/>
  <c r="G60" i="890"/>
  <c r="O59" i="890"/>
  <c r="M59" i="890"/>
  <c r="N59" i="890" s="1"/>
  <c r="K59" i="890"/>
  <c r="G59" i="890"/>
  <c r="O58" i="890"/>
  <c r="M58" i="890"/>
  <c r="AB58" i="890" s="1"/>
  <c r="K58" i="890"/>
  <c r="G58" i="890"/>
  <c r="O57" i="890"/>
  <c r="M57" i="890"/>
  <c r="K57" i="890"/>
  <c r="G57" i="890"/>
  <c r="O56" i="890"/>
  <c r="M56" i="890"/>
  <c r="K56" i="890"/>
  <c r="G56" i="890"/>
  <c r="L55" i="890"/>
  <c r="J55" i="890"/>
  <c r="I55" i="890"/>
  <c r="O55" i="890" s="1"/>
  <c r="O45" i="890"/>
  <c r="M45" i="890"/>
  <c r="N45" i="890" s="1"/>
  <c r="K45" i="890"/>
  <c r="G45" i="890"/>
  <c r="O44" i="890"/>
  <c r="M44" i="890"/>
  <c r="AB44" i="890" s="1"/>
  <c r="K44" i="890"/>
  <c r="G44" i="890"/>
  <c r="O43" i="890"/>
  <c r="M43" i="890"/>
  <c r="K43" i="890"/>
  <c r="G43" i="890"/>
  <c r="O42" i="890"/>
  <c r="M42" i="890"/>
  <c r="K42" i="890"/>
  <c r="G42" i="890"/>
  <c r="O41" i="890"/>
  <c r="M41" i="890"/>
  <c r="N41" i="890" s="1"/>
  <c r="K41" i="890"/>
  <c r="G41" i="890"/>
  <c r="O40" i="890"/>
  <c r="M40" i="890"/>
  <c r="AA40" i="890" s="1"/>
  <c r="K40" i="890"/>
  <c r="G40" i="890"/>
  <c r="O39" i="890"/>
  <c r="M39" i="890"/>
  <c r="K39" i="890"/>
  <c r="G39" i="890"/>
  <c r="L38" i="890"/>
  <c r="J38" i="890"/>
  <c r="I38" i="890"/>
  <c r="O38" i="890" s="1"/>
  <c r="O23" i="890"/>
  <c r="M23" i="890"/>
  <c r="AB23" i="890" s="1"/>
  <c r="K23" i="890"/>
  <c r="G23" i="890"/>
  <c r="O22" i="890"/>
  <c r="M22" i="890"/>
  <c r="K22" i="890"/>
  <c r="G22" i="890"/>
  <c r="L21" i="890"/>
  <c r="J21" i="890"/>
  <c r="I21" i="890"/>
  <c r="O9" i="890"/>
  <c r="M9" i="890"/>
  <c r="K9" i="890"/>
  <c r="G9" i="890"/>
  <c r="O8" i="890"/>
  <c r="M8" i="890"/>
  <c r="AB8" i="890" s="1"/>
  <c r="K8" i="890"/>
  <c r="G8" i="890"/>
  <c r="O7" i="890"/>
  <c r="M7" i="890"/>
  <c r="K7" i="890"/>
  <c r="G7" i="890"/>
  <c r="O6" i="890"/>
  <c r="M6" i="890"/>
  <c r="K6" i="890"/>
  <c r="G6" i="890"/>
  <c r="O5" i="890"/>
  <c r="M5" i="890"/>
  <c r="M21" i="890" s="1"/>
  <c r="K5" i="890"/>
  <c r="G5" i="890"/>
  <c r="H2" i="890"/>
  <c r="D1" i="890"/>
  <c r="X34" i="889"/>
  <c r="W34" i="889"/>
  <c r="V34" i="889"/>
  <c r="P34" i="889"/>
  <c r="O34" i="889"/>
  <c r="N34" i="889"/>
  <c r="M34" i="889"/>
  <c r="G34" i="889"/>
  <c r="N16" i="889"/>
  <c r="M16" i="889"/>
  <c r="J16" i="889"/>
  <c r="I16" i="889"/>
  <c r="H16" i="889"/>
  <c r="G16" i="889"/>
  <c r="F16" i="889"/>
  <c r="E16" i="889"/>
  <c r="M8" i="889"/>
  <c r="I8" i="889"/>
  <c r="F8" i="889"/>
  <c r="M7" i="889"/>
  <c r="K7" i="889"/>
  <c r="I7" i="889"/>
  <c r="G7" i="889"/>
  <c r="F7" i="889"/>
  <c r="E7" i="889"/>
  <c r="M6" i="889"/>
  <c r="K6" i="889"/>
  <c r="I6" i="889"/>
  <c r="G6" i="889"/>
  <c r="F6" i="889"/>
  <c r="E6" i="889"/>
  <c r="O140" i="939" l="1"/>
  <c r="E8" i="934"/>
  <c r="N106" i="930"/>
  <c r="K8" i="928"/>
  <c r="F1" i="927"/>
  <c r="K123" i="924"/>
  <c r="Y2" i="915"/>
  <c r="O6" i="913" s="1"/>
  <c r="F1" i="915"/>
  <c r="F2" i="915" s="1"/>
  <c r="P57" i="909"/>
  <c r="K106" i="930"/>
  <c r="O89" i="930"/>
  <c r="O72" i="930"/>
  <c r="F1" i="930"/>
  <c r="F2" i="930" s="1"/>
  <c r="Z2" i="930"/>
  <c r="P6" i="928" s="1"/>
  <c r="O55" i="930"/>
  <c r="AD2" i="930"/>
  <c r="R6" i="928" s="1"/>
  <c r="O38" i="930"/>
  <c r="K38" i="930"/>
  <c r="Y2" i="930"/>
  <c r="O6" i="928" s="1"/>
  <c r="K21" i="930"/>
  <c r="F3" i="928"/>
  <c r="O140" i="929"/>
  <c r="K140" i="929"/>
  <c r="K21" i="921"/>
  <c r="F1" i="921"/>
  <c r="F2" i="921" s="1"/>
  <c r="O123" i="920"/>
  <c r="K106" i="920"/>
  <c r="O89" i="920"/>
  <c r="K89" i="920"/>
  <c r="O55" i="920"/>
  <c r="K55" i="920"/>
  <c r="O38" i="920"/>
  <c r="K38" i="920"/>
  <c r="K21" i="920"/>
  <c r="M8" i="919"/>
  <c r="G8" i="919"/>
  <c r="O140" i="918"/>
  <c r="K140" i="918"/>
  <c r="O123" i="918"/>
  <c r="K123" i="918"/>
  <c r="O106" i="918"/>
  <c r="K106" i="918"/>
  <c r="O89" i="918"/>
  <c r="O72" i="918"/>
  <c r="M140" i="908"/>
  <c r="O106" i="908"/>
  <c r="O89" i="908"/>
  <c r="O55" i="908"/>
  <c r="K55" i="908"/>
  <c r="K38" i="908"/>
  <c r="H1" i="908"/>
  <c r="F1" i="908"/>
  <c r="K8" i="907"/>
  <c r="O140" i="906"/>
  <c r="O123" i="906"/>
  <c r="K123" i="906"/>
  <c r="K106" i="906"/>
  <c r="K89" i="906"/>
  <c r="O72" i="906"/>
  <c r="K55" i="906"/>
  <c r="AD2" i="906"/>
  <c r="R6" i="904" s="1"/>
  <c r="AC2" i="906"/>
  <c r="Q6" i="904" s="1"/>
  <c r="O38" i="906"/>
  <c r="K38" i="906"/>
  <c r="F2" i="906"/>
  <c r="O140" i="905"/>
  <c r="K140" i="905"/>
  <c r="O123" i="905"/>
  <c r="K123" i="905"/>
  <c r="M123" i="905"/>
  <c r="O106" i="905"/>
  <c r="K106" i="905"/>
  <c r="K89" i="905"/>
  <c r="O72" i="905"/>
  <c r="K72" i="905"/>
  <c r="M72" i="905"/>
  <c r="K55" i="905"/>
  <c r="O38" i="905"/>
  <c r="K38" i="905"/>
  <c r="O21" i="905"/>
  <c r="K21" i="905"/>
  <c r="M21" i="905"/>
  <c r="M8" i="904"/>
  <c r="K8" i="904"/>
  <c r="I8" i="904"/>
  <c r="G8" i="904"/>
  <c r="O140" i="903"/>
  <c r="K140" i="903"/>
  <c r="O123" i="903"/>
  <c r="K123" i="903"/>
  <c r="O106" i="903"/>
  <c r="K106" i="903"/>
  <c r="O72" i="903"/>
  <c r="O55" i="903"/>
  <c r="K55" i="903"/>
  <c r="O38" i="903"/>
  <c r="K38" i="903"/>
  <c r="F1" i="903"/>
  <c r="F2" i="903" s="1"/>
  <c r="K140" i="902"/>
  <c r="K123" i="902"/>
  <c r="O106" i="902"/>
  <c r="K106" i="902"/>
  <c r="O89" i="902"/>
  <c r="O72" i="902"/>
  <c r="K72" i="902"/>
  <c r="K55" i="902"/>
  <c r="O21" i="902"/>
  <c r="K21" i="902"/>
  <c r="K8" i="901"/>
  <c r="O140" i="900"/>
  <c r="K140" i="900"/>
  <c r="Y2" i="900"/>
  <c r="O6" i="898" s="1"/>
  <c r="H1" i="900"/>
  <c r="K123" i="900"/>
  <c r="K106" i="900"/>
  <c r="O89" i="900"/>
  <c r="K89" i="900"/>
  <c r="K72" i="900"/>
  <c r="AC2" i="900"/>
  <c r="Q6" i="898" s="1"/>
  <c r="Z2" i="900"/>
  <c r="P6" i="898" s="1"/>
  <c r="O38" i="900"/>
  <c r="K38" i="900"/>
  <c r="K21" i="900"/>
  <c r="F2" i="900"/>
  <c r="O140" i="899"/>
  <c r="O123" i="899"/>
  <c r="K123" i="899"/>
  <c r="O21" i="897"/>
  <c r="F1" i="897"/>
  <c r="F2" i="897" s="1"/>
  <c r="O140" i="896"/>
  <c r="O123" i="896"/>
  <c r="O106" i="896"/>
  <c r="O89" i="896"/>
  <c r="O72" i="896"/>
  <c r="K72" i="896"/>
  <c r="K55" i="896"/>
  <c r="O38" i="896"/>
  <c r="F1" i="896"/>
  <c r="O140" i="894"/>
  <c r="K140" i="894"/>
  <c r="O123" i="894"/>
  <c r="K123" i="894"/>
  <c r="O106" i="894"/>
  <c r="K106" i="894"/>
  <c r="O72" i="894"/>
  <c r="AD2" i="894"/>
  <c r="R6" i="892" s="1"/>
  <c r="Z2" i="894"/>
  <c r="P6" i="892" s="1"/>
  <c r="O55" i="894"/>
  <c r="K55" i="894"/>
  <c r="Y2" i="894"/>
  <c r="O6" i="892" s="1"/>
  <c r="O38" i="894"/>
  <c r="O21" i="894"/>
  <c r="K21" i="894"/>
  <c r="F2" i="894"/>
  <c r="O140" i="893"/>
  <c r="K140" i="893"/>
  <c r="O123" i="893"/>
  <c r="O106" i="893"/>
  <c r="K106" i="893"/>
  <c r="K89" i="893"/>
  <c r="O72" i="893"/>
  <c r="K55" i="893"/>
  <c r="O140" i="891"/>
  <c r="O123" i="891"/>
  <c r="O89" i="891"/>
  <c r="O72" i="891"/>
  <c r="AC2" i="891"/>
  <c r="Q6" i="889" s="1"/>
  <c r="K38" i="891"/>
  <c r="O123" i="890"/>
  <c r="O106" i="899"/>
  <c r="K106" i="899"/>
  <c r="K89" i="899"/>
  <c r="O72" i="899"/>
  <c r="K72" i="899"/>
  <c r="O55" i="899"/>
  <c r="K55" i="899"/>
  <c r="O38" i="899"/>
  <c r="O21" i="899"/>
  <c r="K21" i="899"/>
  <c r="F1" i="899"/>
  <c r="K8" i="898"/>
  <c r="K140" i="897"/>
  <c r="O123" i="897"/>
  <c r="O106" i="897"/>
  <c r="K106" i="897"/>
  <c r="O72" i="897"/>
  <c r="K55" i="897"/>
  <c r="Z2" i="897"/>
  <c r="P6" i="895" s="1"/>
  <c r="O38" i="897"/>
  <c r="K38" i="897"/>
  <c r="H1" i="893"/>
  <c r="K38" i="893"/>
  <c r="O21" i="893"/>
  <c r="K123" i="891"/>
  <c r="K106" i="891"/>
  <c r="K89" i="891"/>
  <c r="K72" i="891"/>
  <c r="K55" i="891"/>
  <c r="F1" i="891"/>
  <c r="F2" i="891" s="1"/>
  <c r="O38" i="891"/>
  <c r="O21" i="891"/>
  <c r="K21" i="891"/>
  <c r="K123" i="890"/>
  <c r="M106" i="890"/>
  <c r="K72" i="890"/>
  <c r="K55" i="890"/>
  <c r="K38" i="890"/>
  <c r="O21" i="890"/>
  <c r="K21" i="890"/>
  <c r="F1" i="890"/>
  <c r="F3" i="889"/>
  <c r="K8" i="889"/>
  <c r="G8" i="889"/>
  <c r="K8" i="934"/>
  <c r="Y2" i="933"/>
  <c r="O6" i="931" s="1"/>
  <c r="O21" i="933"/>
  <c r="Q6" i="926"/>
  <c r="O123" i="921"/>
  <c r="H1" i="921"/>
  <c r="O38" i="918"/>
  <c r="Z2" i="915"/>
  <c r="P6" i="913" s="1"/>
  <c r="AC2" i="939"/>
  <c r="Q6" i="937" s="1"/>
  <c r="K21" i="939"/>
  <c r="Q117" i="938"/>
  <c r="K8" i="937"/>
  <c r="K89" i="939"/>
  <c r="O72" i="939"/>
  <c r="F1" i="936"/>
  <c r="F2" i="936" s="1"/>
  <c r="K55" i="935"/>
  <c r="O21" i="924"/>
  <c r="O140" i="923"/>
  <c r="H1" i="915"/>
  <c r="O55" i="915"/>
  <c r="K21" i="914"/>
  <c r="Z2" i="909"/>
  <c r="P6" i="907" s="1"/>
  <c r="Z2" i="933"/>
  <c r="P6" i="931" s="1"/>
  <c r="AC2" i="927"/>
  <c r="Q6" i="925" s="1"/>
  <c r="AD2" i="924"/>
  <c r="R6" i="922" s="1"/>
  <c r="O55" i="924"/>
  <c r="K72" i="933"/>
  <c r="O72" i="924"/>
  <c r="K140" i="923"/>
  <c r="K140" i="909"/>
  <c r="K140" i="939"/>
  <c r="K140" i="936"/>
  <c r="AC2" i="933"/>
  <c r="Q6" i="931" s="1"/>
  <c r="G8" i="928"/>
  <c r="K123" i="921"/>
  <c r="O106" i="939"/>
  <c r="O140" i="936"/>
  <c r="K89" i="936"/>
  <c r="Q112" i="932"/>
  <c r="K21" i="932"/>
  <c r="O38" i="927"/>
  <c r="O55" i="917"/>
  <c r="AC2" i="915"/>
  <c r="Q6" i="913" s="1"/>
  <c r="K38" i="939"/>
  <c r="F1" i="938"/>
  <c r="E8" i="937"/>
  <c r="AD2" i="933"/>
  <c r="R6" i="931" s="1"/>
  <c r="O38" i="933"/>
  <c r="F1" i="924"/>
  <c r="F2" i="924" s="1"/>
  <c r="Q43" i="923"/>
  <c r="O21" i="923"/>
  <c r="O38" i="921"/>
  <c r="O38" i="915"/>
  <c r="AD2" i="909"/>
  <c r="R6" i="907" s="1"/>
  <c r="K106" i="939"/>
  <c r="F1" i="939"/>
  <c r="F2" i="939" s="1"/>
  <c r="K106" i="938"/>
  <c r="AC2" i="936"/>
  <c r="Q6" i="934" s="1"/>
  <c r="F1" i="935"/>
  <c r="O72" i="933"/>
  <c r="H1" i="933"/>
  <c r="O123" i="924"/>
  <c r="AC2" i="921"/>
  <c r="Q6" i="919" s="1"/>
  <c r="O21" i="917"/>
  <c r="O106" i="909"/>
  <c r="O21" i="929"/>
  <c r="F3" i="922"/>
  <c r="O21" i="918"/>
  <c r="O55" i="914"/>
  <c r="O140" i="909"/>
  <c r="O38" i="909"/>
  <c r="K21" i="933"/>
  <c r="K140" i="917"/>
  <c r="O38" i="917"/>
  <c r="O123" i="915"/>
  <c r="K38" i="915"/>
  <c r="K21" i="915"/>
  <c r="O55" i="909"/>
  <c r="O106" i="890"/>
  <c r="AF125" i="939"/>
  <c r="AE125" i="939"/>
  <c r="AE124" i="939"/>
  <c r="AF124" i="939"/>
  <c r="N124" i="939"/>
  <c r="AE109" i="939"/>
  <c r="AF109" i="939"/>
  <c r="AF108" i="939"/>
  <c r="N108" i="939"/>
  <c r="AE90" i="939"/>
  <c r="N90" i="939"/>
  <c r="Q90" i="939" s="1"/>
  <c r="AF90" i="939"/>
  <c r="N75" i="939"/>
  <c r="Q75" i="939" s="1"/>
  <c r="AE75" i="939"/>
  <c r="AF75" i="939"/>
  <c r="AF74" i="939"/>
  <c r="AE74" i="939"/>
  <c r="N73" i="939"/>
  <c r="Q73" i="939" s="1"/>
  <c r="M89" i="939"/>
  <c r="N89" i="939" s="1"/>
  <c r="AE73" i="939"/>
  <c r="AF73" i="939"/>
  <c r="AE60" i="939"/>
  <c r="N60" i="939"/>
  <c r="AF60" i="939"/>
  <c r="AE59" i="939"/>
  <c r="N59" i="939"/>
  <c r="AF59" i="939"/>
  <c r="AF58" i="939"/>
  <c r="N58" i="939"/>
  <c r="AE42" i="939"/>
  <c r="N42" i="939"/>
  <c r="Q42" i="939" s="1"/>
  <c r="AF42" i="939"/>
  <c r="N41" i="939"/>
  <c r="AE41" i="939"/>
  <c r="AF41" i="939"/>
  <c r="AF39" i="939"/>
  <c r="M55" i="939"/>
  <c r="AF55" i="939" s="1"/>
  <c r="AG39" i="939" s="1"/>
  <c r="AE39" i="939"/>
  <c r="N39" i="939"/>
  <c r="Q39" i="939" s="1"/>
  <c r="AE26" i="939"/>
  <c r="AF26" i="939"/>
  <c r="AF24" i="939"/>
  <c r="AE24" i="939"/>
  <c r="AE23" i="939"/>
  <c r="AF23" i="939"/>
  <c r="N23" i="939"/>
  <c r="M38" i="939"/>
  <c r="N22" i="939"/>
  <c r="AF7" i="939"/>
  <c r="N7" i="939"/>
  <c r="N137" i="938"/>
  <c r="AA137" i="938"/>
  <c r="AA135" i="938"/>
  <c r="N135" i="938"/>
  <c r="AB135" i="938"/>
  <c r="AB134" i="938"/>
  <c r="N134" i="938"/>
  <c r="Q134" i="938" s="1"/>
  <c r="N133" i="938"/>
  <c r="AA133" i="938"/>
  <c r="N131" i="938"/>
  <c r="AA131" i="938"/>
  <c r="AB131" i="938"/>
  <c r="N129" i="938"/>
  <c r="AA129" i="938"/>
  <c r="AB127" i="938"/>
  <c r="AA127" i="938"/>
  <c r="N127" i="938"/>
  <c r="Q127" i="938" s="1"/>
  <c r="N125" i="938"/>
  <c r="AA125" i="938"/>
  <c r="M140" i="938"/>
  <c r="N124" i="938"/>
  <c r="N119" i="938"/>
  <c r="AB119" i="938"/>
  <c r="AA119" i="938"/>
  <c r="AA118" i="938"/>
  <c r="AB118" i="938"/>
  <c r="N118" i="938"/>
  <c r="Q118" i="938" s="1"/>
  <c r="AB115" i="938"/>
  <c r="AA115" i="938"/>
  <c r="N115" i="938"/>
  <c r="AA114" i="938"/>
  <c r="N114" i="938"/>
  <c r="Q114" i="938" s="1"/>
  <c r="AB114" i="938"/>
  <c r="Q113" i="938"/>
  <c r="P113" i="938"/>
  <c r="N111" i="938"/>
  <c r="Q111" i="938" s="1"/>
  <c r="AA111" i="938"/>
  <c r="AB111" i="938"/>
  <c r="AA110" i="938"/>
  <c r="AB110" i="938"/>
  <c r="N110" i="938"/>
  <c r="Q110" i="938" s="1"/>
  <c r="AB109" i="938"/>
  <c r="N109" i="938"/>
  <c r="M123" i="938"/>
  <c r="AB107" i="938"/>
  <c r="AA107" i="938"/>
  <c r="N107" i="938"/>
  <c r="Q107" i="938" s="1"/>
  <c r="M106" i="938"/>
  <c r="AA90" i="938"/>
  <c r="AB90" i="938"/>
  <c r="AA73" i="938"/>
  <c r="AB73" i="938"/>
  <c r="AB63" i="938"/>
  <c r="N63" i="938"/>
  <c r="AA63" i="938"/>
  <c r="AB61" i="938"/>
  <c r="AA61" i="938"/>
  <c r="AA60" i="938"/>
  <c r="AB60" i="938"/>
  <c r="N60" i="938"/>
  <c r="Q60" i="938" s="1"/>
  <c r="N59" i="938"/>
  <c r="AB59" i="938"/>
  <c r="AA59" i="938"/>
  <c r="AB57" i="938"/>
  <c r="AA57" i="938"/>
  <c r="AB56" i="938"/>
  <c r="N56" i="938"/>
  <c r="AA56" i="938"/>
  <c r="AA45" i="938"/>
  <c r="AB45" i="938"/>
  <c r="N45" i="938"/>
  <c r="Q45" i="938" s="1"/>
  <c r="N44" i="938"/>
  <c r="AA44" i="938"/>
  <c r="AB44" i="938"/>
  <c r="N41" i="938"/>
  <c r="Q41" i="938" s="1"/>
  <c r="AB41" i="938"/>
  <c r="AA41" i="938"/>
  <c r="AB40" i="938"/>
  <c r="AA40" i="938"/>
  <c r="N40" i="938"/>
  <c r="Q40" i="938" s="1"/>
  <c r="N23" i="938"/>
  <c r="AA23" i="938"/>
  <c r="AA8" i="938"/>
  <c r="AB8" i="938"/>
  <c r="N8" i="938"/>
  <c r="Q8" i="938" s="1"/>
  <c r="AB7" i="938"/>
  <c r="N7" i="938"/>
  <c r="AA7" i="938"/>
  <c r="M21" i="938"/>
  <c r="AB5" i="938"/>
  <c r="AA5" i="938"/>
  <c r="N5" i="938"/>
  <c r="AF126" i="936"/>
  <c r="AE126" i="936"/>
  <c r="AF125" i="936"/>
  <c r="AE125" i="936"/>
  <c r="N125" i="936"/>
  <c r="AF124" i="936"/>
  <c r="M140" i="936"/>
  <c r="AF140" i="936" s="1"/>
  <c r="AG124" i="936" s="1"/>
  <c r="N124" i="936"/>
  <c r="AE124" i="936"/>
  <c r="AE109" i="936"/>
  <c r="N109" i="936"/>
  <c r="AF109" i="936"/>
  <c r="N107" i="936"/>
  <c r="AE107" i="936"/>
  <c r="N91" i="936"/>
  <c r="AF91" i="936"/>
  <c r="N90" i="936"/>
  <c r="Q90" i="936" s="1"/>
  <c r="AF90" i="936"/>
  <c r="M106" i="936"/>
  <c r="N106" i="936" s="1"/>
  <c r="AE90" i="936"/>
  <c r="N75" i="936"/>
  <c r="Q75" i="936" s="1"/>
  <c r="AE75" i="936"/>
  <c r="M89" i="936"/>
  <c r="AE73" i="936"/>
  <c r="N73" i="936"/>
  <c r="P60" i="936"/>
  <c r="Q60" i="936"/>
  <c r="AE59" i="936"/>
  <c r="N59" i="936"/>
  <c r="AF59" i="936"/>
  <c r="AF56" i="936"/>
  <c r="AE56" i="936"/>
  <c r="AF42" i="936"/>
  <c r="AE42" i="936"/>
  <c r="N41" i="936"/>
  <c r="AE41" i="936"/>
  <c r="N40" i="936"/>
  <c r="AF40" i="936"/>
  <c r="AE39" i="936"/>
  <c r="N39" i="936"/>
  <c r="Q39" i="936" s="1"/>
  <c r="AF39" i="936"/>
  <c r="M55" i="936"/>
  <c r="AF55" i="936" s="1"/>
  <c r="AG39" i="936" s="1"/>
  <c r="AF26" i="936"/>
  <c r="AE26" i="936"/>
  <c r="AF25" i="936"/>
  <c r="AE25" i="936"/>
  <c r="P24" i="936"/>
  <c r="Q24" i="936"/>
  <c r="AF24" i="936"/>
  <c r="AE24" i="936"/>
  <c r="AF23" i="936"/>
  <c r="N23" i="936"/>
  <c r="M21" i="936"/>
  <c r="AE5" i="936"/>
  <c r="N137" i="935"/>
  <c r="AA137" i="935"/>
  <c r="N136" i="935"/>
  <c r="AB136" i="935"/>
  <c r="AB135" i="935"/>
  <c r="AA135" i="935"/>
  <c r="N135" i="935"/>
  <c r="AB134" i="935"/>
  <c r="AA134" i="935"/>
  <c r="N132" i="935"/>
  <c r="AB132" i="935"/>
  <c r="AA131" i="935"/>
  <c r="N131" i="935"/>
  <c r="AB131" i="935"/>
  <c r="AB130" i="935"/>
  <c r="AA130" i="935"/>
  <c r="N129" i="935"/>
  <c r="AA129" i="935"/>
  <c r="N128" i="935"/>
  <c r="AB128" i="935"/>
  <c r="N127" i="935"/>
  <c r="AA127" i="935"/>
  <c r="AB127" i="935"/>
  <c r="AB126" i="935"/>
  <c r="AA126" i="935"/>
  <c r="N125" i="935"/>
  <c r="AA125" i="935"/>
  <c r="M140" i="935"/>
  <c r="N124" i="935"/>
  <c r="AB119" i="935"/>
  <c r="AA119" i="935"/>
  <c r="N119" i="935"/>
  <c r="AA118" i="935"/>
  <c r="AB118" i="935"/>
  <c r="N118" i="935"/>
  <c r="Q118" i="935" s="1"/>
  <c r="N115" i="935"/>
  <c r="AA115" i="935"/>
  <c r="AA114" i="935"/>
  <c r="AB114" i="935"/>
  <c r="N111" i="935"/>
  <c r="AA111" i="935"/>
  <c r="AB111" i="935"/>
  <c r="AA110" i="935"/>
  <c r="N110" i="935"/>
  <c r="Q110" i="935" s="1"/>
  <c r="AB110" i="935"/>
  <c r="M123" i="935"/>
  <c r="AB107" i="935"/>
  <c r="AA107" i="935"/>
  <c r="AB90" i="935"/>
  <c r="AA90" i="935"/>
  <c r="M106" i="935"/>
  <c r="N90" i="935"/>
  <c r="AA73" i="935"/>
  <c r="AB73" i="935"/>
  <c r="M89" i="935"/>
  <c r="N73" i="935"/>
  <c r="P61" i="935"/>
  <c r="Q61" i="935"/>
  <c r="AA61" i="935"/>
  <c r="AB61" i="935"/>
  <c r="AA60" i="935"/>
  <c r="AB60" i="935"/>
  <c r="N60" i="935"/>
  <c r="Q60" i="935" s="1"/>
  <c r="AA57" i="935"/>
  <c r="AB57" i="935"/>
  <c r="N57" i="935"/>
  <c r="AB46" i="935"/>
  <c r="N46" i="935"/>
  <c r="AB45" i="935"/>
  <c r="N45" i="935"/>
  <c r="Q45" i="935" s="1"/>
  <c r="AB44" i="935"/>
  <c r="N44" i="935"/>
  <c r="AA44" i="935"/>
  <c r="AB43" i="935"/>
  <c r="N43" i="935"/>
  <c r="AB42" i="935"/>
  <c r="N42" i="935"/>
  <c r="AB41" i="935"/>
  <c r="AA41" i="935"/>
  <c r="AB40" i="935"/>
  <c r="AA40" i="935"/>
  <c r="N40" i="935"/>
  <c r="AB39" i="935"/>
  <c r="N39" i="935"/>
  <c r="AA39" i="935"/>
  <c r="M55" i="935"/>
  <c r="N23" i="935"/>
  <c r="AA23" i="935"/>
  <c r="AB22" i="935"/>
  <c r="N22" i="935"/>
  <c r="AA22" i="935"/>
  <c r="AA9" i="935"/>
  <c r="AB9" i="935"/>
  <c r="AA8" i="935"/>
  <c r="N8" i="935"/>
  <c r="Q8" i="935" s="1"/>
  <c r="AB8" i="935"/>
  <c r="M21" i="935"/>
  <c r="AB5" i="935"/>
  <c r="N124" i="933"/>
  <c r="AF124" i="933"/>
  <c r="AE124" i="933"/>
  <c r="N109" i="933"/>
  <c r="AE109" i="933"/>
  <c r="AF109" i="933"/>
  <c r="AF108" i="933"/>
  <c r="AE108" i="933"/>
  <c r="N108" i="933"/>
  <c r="AE107" i="933"/>
  <c r="N107" i="933"/>
  <c r="Q107" i="933" s="1"/>
  <c r="M123" i="933"/>
  <c r="N123" i="933" s="1"/>
  <c r="AF91" i="933"/>
  <c r="N91" i="933"/>
  <c r="Q91" i="933" s="1"/>
  <c r="M106" i="933"/>
  <c r="AE90" i="933"/>
  <c r="AE75" i="933"/>
  <c r="AF75" i="933"/>
  <c r="M89" i="933"/>
  <c r="AE73" i="933"/>
  <c r="AF73" i="933"/>
  <c r="N60" i="933"/>
  <c r="AF60" i="933"/>
  <c r="AE60" i="933"/>
  <c r="AF59" i="933"/>
  <c r="N59" i="933"/>
  <c r="AE59" i="933"/>
  <c r="N58" i="933"/>
  <c r="AE58" i="933"/>
  <c r="AF57" i="933"/>
  <c r="N57" i="933"/>
  <c r="Q57" i="933" s="1"/>
  <c r="AE57" i="933"/>
  <c r="AF42" i="933"/>
  <c r="N42" i="933"/>
  <c r="Q42" i="933" s="1"/>
  <c r="AE41" i="933"/>
  <c r="AF41" i="933"/>
  <c r="N41" i="933"/>
  <c r="AF40" i="933"/>
  <c r="N40" i="933"/>
  <c r="Q40" i="933" s="1"/>
  <c r="AF23" i="933"/>
  <c r="AE23" i="933"/>
  <c r="N23" i="933"/>
  <c r="AF6" i="933"/>
  <c r="AE6" i="933"/>
  <c r="N6" i="933"/>
  <c r="Q6" i="933" s="1"/>
  <c r="N137" i="932"/>
  <c r="AB137" i="932"/>
  <c r="AB136" i="932"/>
  <c r="N136" i="932"/>
  <c r="Q136" i="932" s="1"/>
  <c r="AB134" i="932"/>
  <c r="AA134" i="932"/>
  <c r="N134" i="932"/>
  <c r="Q134" i="932" s="1"/>
  <c r="AA133" i="932"/>
  <c r="AB133" i="932"/>
  <c r="N133" i="932"/>
  <c r="AB132" i="932"/>
  <c r="N132" i="932"/>
  <c r="Q132" i="932" s="1"/>
  <c r="AB130" i="932"/>
  <c r="N130" i="932"/>
  <c r="Q130" i="932" s="1"/>
  <c r="AA130" i="932"/>
  <c r="AA129" i="932"/>
  <c r="N129" i="932"/>
  <c r="AB129" i="932"/>
  <c r="AB126" i="932"/>
  <c r="AA126" i="932"/>
  <c r="AA125" i="932"/>
  <c r="N125" i="932"/>
  <c r="AB125" i="932"/>
  <c r="AB120" i="932"/>
  <c r="N120" i="932"/>
  <c r="Q120" i="932" s="1"/>
  <c r="N119" i="932"/>
  <c r="AB119" i="932"/>
  <c r="AA119" i="932"/>
  <c r="N118" i="932"/>
  <c r="AA118" i="932"/>
  <c r="AA116" i="932"/>
  <c r="AB116" i="932"/>
  <c r="N116" i="932"/>
  <c r="Q116" i="932" s="1"/>
  <c r="N115" i="932"/>
  <c r="AA115" i="932"/>
  <c r="AB115" i="932"/>
  <c r="N114" i="932"/>
  <c r="AA114" i="932"/>
  <c r="AA112" i="932"/>
  <c r="AB112" i="932"/>
  <c r="N111" i="932"/>
  <c r="AB111" i="932"/>
  <c r="AA111" i="932"/>
  <c r="N110" i="932"/>
  <c r="AA110" i="932"/>
  <c r="AA108" i="932"/>
  <c r="AB108" i="932"/>
  <c r="AB107" i="932"/>
  <c r="M123" i="932"/>
  <c r="AB123" i="932" s="1"/>
  <c r="AC107" i="932" s="1"/>
  <c r="AA90" i="932"/>
  <c r="AB90" i="932"/>
  <c r="AA63" i="932"/>
  <c r="N63" i="932"/>
  <c r="Q63" i="932" s="1"/>
  <c r="AB63" i="932"/>
  <c r="N62" i="932"/>
  <c r="Q62" i="932" s="1"/>
  <c r="AB62" i="932"/>
  <c r="AA62" i="932"/>
  <c r="N60" i="932"/>
  <c r="AA60" i="932"/>
  <c r="AA59" i="932"/>
  <c r="N59" i="932"/>
  <c r="Q59" i="932" s="1"/>
  <c r="AB59" i="932"/>
  <c r="AB58" i="932"/>
  <c r="N58" i="932"/>
  <c r="Q58" i="932" s="1"/>
  <c r="AA58" i="932"/>
  <c r="AA56" i="932"/>
  <c r="AB56" i="932"/>
  <c r="N56" i="932"/>
  <c r="Q56" i="932" s="1"/>
  <c r="AA45" i="932"/>
  <c r="AB45" i="932"/>
  <c r="AB44" i="932"/>
  <c r="AA44" i="932"/>
  <c r="N44" i="932"/>
  <c r="AA41" i="932"/>
  <c r="AB41" i="932"/>
  <c r="Q40" i="932"/>
  <c r="P40" i="932"/>
  <c r="AA40" i="932"/>
  <c r="AB40" i="932"/>
  <c r="N9" i="932"/>
  <c r="Q9" i="932" s="1"/>
  <c r="AA9" i="932"/>
  <c r="AB9" i="932"/>
  <c r="N8" i="932"/>
  <c r="AA8" i="932"/>
  <c r="AB8" i="932"/>
  <c r="AB6" i="932"/>
  <c r="N6" i="932"/>
  <c r="Q6" i="932" s="1"/>
  <c r="AA6" i="932"/>
  <c r="AF125" i="930"/>
  <c r="AE125" i="930"/>
  <c r="AF124" i="930"/>
  <c r="N124" i="930"/>
  <c r="AE124" i="930"/>
  <c r="M140" i="930"/>
  <c r="AF140" i="930" s="1"/>
  <c r="AG124" i="930" s="1"/>
  <c r="AE109" i="930"/>
  <c r="AF109" i="930"/>
  <c r="N109" i="930"/>
  <c r="AF90" i="930"/>
  <c r="AE90" i="930"/>
  <c r="N90" i="930"/>
  <c r="Q90" i="930" s="1"/>
  <c r="AE75" i="930"/>
  <c r="AF75" i="930"/>
  <c r="N75" i="930"/>
  <c r="Q75" i="930" s="1"/>
  <c r="AE73" i="930"/>
  <c r="N73" i="930"/>
  <c r="AF73" i="930"/>
  <c r="M89" i="930"/>
  <c r="N89" i="930" s="1"/>
  <c r="AF61" i="930"/>
  <c r="N61" i="930"/>
  <c r="AE61" i="930"/>
  <c r="AE60" i="930"/>
  <c r="AF60" i="930"/>
  <c r="AF58" i="930"/>
  <c r="N58" i="930"/>
  <c r="Q58" i="930" s="1"/>
  <c r="N57" i="930"/>
  <c r="AE57" i="930"/>
  <c r="AF57" i="930"/>
  <c r="AF56" i="930"/>
  <c r="N56" i="930"/>
  <c r="Q56" i="930" s="1"/>
  <c r="AE56" i="930"/>
  <c r="N43" i="930"/>
  <c r="Q43" i="930" s="1"/>
  <c r="AE43" i="930"/>
  <c r="AF43" i="930"/>
  <c r="N42" i="930"/>
  <c r="AE42" i="930"/>
  <c r="AF42" i="930"/>
  <c r="AE39" i="930"/>
  <c r="AF39" i="930"/>
  <c r="AF24" i="930"/>
  <c r="AE24" i="930"/>
  <c r="AF23" i="930"/>
  <c r="AE23" i="930"/>
  <c r="N23" i="930"/>
  <c r="P23" i="930" s="1"/>
  <c r="AF6" i="930"/>
  <c r="N6" i="930"/>
  <c r="Q6" i="930" s="1"/>
  <c r="N137" i="929"/>
  <c r="AB137" i="929"/>
  <c r="AB134" i="929"/>
  <c r="AA134" i="929"/>
  <c r="N133" i="929"/>
  <c r="AB133" i="929"/>
  <c r="AB130" i="929"/>
  <c r="AA130" i="929"/>
  <c r="N129" i="929"/>
  <c r="AB129" i="929"/>
  <c r="AB126" i="929"/>
  <c r="AA126" i="929"/>
  <c r="N125" i="929"/>
  <c r="AB125" i="929"/>
  <c r="M140" i="929"/>
  <c r="N124" i="929"/>
  <c r="P124" i="929" s="1"/>
  <c r="AA120" i="929"/>
  <c r="AB120" i="929"/>
  <c r="N120" i="929"/>
  <c r="Q120" i="929" s="1"/>
  <c r="AA119" i="929"/>
  <c r="AB119" i="929"/>
  <c r="N116" i="929"/>
  <c r="Q116" i="929" s="1"/>
  <c r="AA116" i="929"/>
  <c r="AB116" i="929"/>
  <c r="N115" i="929"/>
  <c r="AA115" i="929"/>
  <c r="AB115" i="929"/>
  <c r="AA114" i="929"/>
  <c r="N114" i="929"/>
  <c r="N112" i="929"/>
  <c r="Q112" i="929" s="1"/>
  <c r="AA112" i="929"/>
  <c r="AB112" i="929"/>
  <c r="Q111" i="929"/>
  <c r="P111" i="929"/>
  <c r="AB111" i="929"/>
  <c r="AA111" i="929"/>
  <c r="AA108" i="929"/>
  <c r="AB108" i="929"/>
  <c r="N108" i="929"/>
  <c r="Q108" i="929" s="1"/>
  <c r="Q90" i="929"/>
  <c r="P90" i="929"/>
  <c r="M106" i="929"/>
  <c r="AB90" i="929"/>
  <c r="AA90" i="929"/>
  <c r="AA73" i="929"/>
  <c r="N73" i="929"/>
  <c r="M89" i="929"/>
  <c r="AA89" i="929" s="1"/>
  <c r="AB62" i="929"/>
  <c r="AA62" i="929"/>
  <c r="N62" i="929"/>
  <c r="Q62" i="929" s="1"/>
  <c r="AA61" i="929"/>
  <c r="N61" i="929"/>
  <c r="Q61" i="929" s="1"/>
  <c r="AB61" i="929"/>
  <c r="AB58" i="929"/>
  <c r="AA58" i="929"/>
  <c r="AB57" i="929"/>
  <c r="AA57" i="929"/>
  <c r="N57" i="929"/>
  <c r="AB46" i="929"/>
  <c r="AA46" i="929"/>
  <c r="N46" i="929"/>
  <c r="P46" i="929" s="1"/>
  <c r="N45" i="929"/>
  <c r="AB45" i="929"/>
  <c r="AA45" i="929"/>
  <c r="N44" i="929"/>
  <c r="Q44" i="929" s="1"/>
  <c r="AA44" i="929"/>
  <c r="AB44" i="929"/>
  <c r="AB43" i="929"/>
  <c r="N43" i="929"/>
  <c r="AB42" i="929"/>
  <c r="AA42" i="929"/>
  <c r="N42" i="929"/>
  <c r="P42" i="929" s="1"/>
  <c r="N41" i="929"/>
  <c r="AB41" i="929"/>
  <c r="AA41" i="929"/>
  <c r="AB40" i="929"/>
  <c r="N40" i="929"/>
  <c r="Q40" i="929" s="1"/>
  <c r="AA40" i="929"/>
  <c r="AB39" i="929"/>
  <c r="N39" i="929"/>
  <c r="Q39" i="929" s="1"/>
  <c r="AA39" i="929"/>
  <c r="AA22" i="929"/>
  <c r="N22" i="929"/>
  <c r="AA8" i="929"/>
  <c r="N8" i="929"/>
  <c r="Q8" i="929" s="1"/>
  <c r="AB8" i="929"/>
  <c r="AA7" i="929"/>
  <c r="AB7" i="929"/>
  <c r="AA6" i="929"/>
  <c r="N6" i="929"/>
  <c r="M21" i="929"/>
  <c r="AA5" i="929"/>
  <c r="AF125" i="927"/>
  <c r="AE125" i="927"/>
  <c r="N124" i="927"/>
  <c r="M140" i="927"/>
  <c r="AF140" i="927" s="1"/>
  <c r="AG124" i="927" s="1"/>
  <c r="AF124" i="927"/>
  <c r="AE124" i="927"/>
  <c r="AE109" i="927"/>
  <c r="AF109" i="927"/>
  <c r="AF108" i="927"/>
  <c r="AE108" i="927"/>
  <c r="N108" i="927"/>
  <c r="N107" i="927"/>
  <c r="AF107" i="927"/>
  <c r="AE90" i="927"/>
  <c r="N90" i="927"/>
  <c r="Q90" i="927" s="1"/>
  <c r="AF90" i="927"/>
  <c r="N75" i="927"/>
  <c r="Q75" i="927" s="1"/>
  <c r="AF75" i="927"/>
  <c r="AE75" i="927"/>
  <c r="M89" i="927"/>
  <c r="AF73" i="927"/>
  <c r="AE73" i="927"/>
  <c r="AE61" i="927"/>
  <c r="AF61" i="927"/>
  <c r="AE60" i="927"/>
  <c r="AF60" i="927"/>
  <c r="AF59" i="927"/>
  <c r="AE59" i="927"/>
  <c r="N59" i="927"/>
  <c r="N57" i="927"/>
  <c r="AF57" i="927"/>
  <c r="AE57" i="927"/>
  <c r="AF56" i="927"/>
  <c r="N56" i="927"/>
  <c r="Q56" i="927" s="1"/>
  <c r="AE56" i="927"/>
  <c r="AE43" i="927"/>
  <c r="N43" i="927"/>
  <c r="Q43" i="927" s="1"/>
  <c r="AF43" i="927"/>
  <c r="N42" i="927"/>
  <c r="AE42" i="927"/>
  <c r="AF42" i="927"/>
  <c r="AE23" i="927"/>
  <c r="N23" i="927"/>
  <c r="AF23" i="927"/>
  <c r="N7" i="927"/>
  <c r="AE7" i="927"/>
  <c r="N137" i="926"/>
  <c r="AB137" i="926"/>
  <c r="AA137" i="926"/>
  <c r="N134" i="926"/>
  <c r="Q134" i="926" s="1"/>
  <c r="AB134" i="926"/>
  <c r="AA134" i="926"/>
  <c r="N133" i="926"/>
  <c r="AB133" i="926"/>
  <c r="AA133" i="926"/>
  <c r="N130" i="926"/>
  <c r="Q130" i="926" s="1"/>
  <c r="AB130" i="926"/>
  <c r="AA130" i="926"/>
  <c r="N129" i="926"/>
  <c r="AA129" i="926"/>
  <c r="AB126" i="926"/>
  <c r="AA126" i="926"/>
  <c r="N126" i="926"/>
  <c r="Q126" i="926" s="1"/>
  <c r="N125" i="926"/>
  <c r="AA125" i="926"/>
  <c r="AB125" i="926"/>
  <c r="P124" i="926"/>
  <c r="Q124" i="926"/>
  <c r="M140" i="926"/>
  <c r="AA124" i="926"/>
  <c r="AB124" i="926"/>
  <c r="AA119" i="926"/>
  <c r="AB119" i="926"/>
  <c r="AA118" i="926"/>
  <c r="AB118" i="926"/>
  <c r="N118" i="926"/>
  <c r="Q118" i="926" s="1"/>
  <c r="AB117" i="926"/>
  <c r="N117" i="926"/>
  <c r="AA115" i="926"/>
  <c r="AB115" i="926"/>
  <c r="AA114" i="926"/>
  <c r="AB114" i="926"/>
  <c r="N114" i="926"/>
  <c r="Q114" i="926" s="1"/>
  <c r="AB113" i="926"/>
  <c r="N113" i="926"/>
  <c r="AA111" i="926"/>
  <c r="AB111" i="926"/>
  <c r="AA110" i="926"/>
  <c r="AB110" i="926"/>
  <c r="AB109" i="926"/>
  <c r="N109" i="926"/>
  <c r="AA73" i="926"/>
  <c r="AB73" i="926"/>
  <c r="AB63" i="926"/>
  <c r="N63" i="926"/>
  <c r="AA63" i="926"/>
  <c r="AA60" i="926"/>
  <c r="AB60" i="926"/>
  <c r="N60" i="926"/>
  <c r="Q60" i="926" s="1"/>
  <c r="AA59" i="926"/>
  <c r="N59" i="926"/>
  <c r="AB59" i="926"/>
  <c r="AB56" i="926"/>
  <c r="N56" i="926"/>
  <c r="Q56" i="926" s="1"/>
  <c r="N46" i="926"/>
  <c r="AB46" i="926"/>
  <c r="AA45" i="926"/>
  <c r="AB45" i="926"/>
  <c r="N45" i="926"/>
  <c r="Q45" i="926" s="1"/>
  <c r="AB44" i="926"/>
  <c r="AA44" i="926"/>
  <c r="AB42" i="926"/>
  <c r="AA42" i="926"/>
  <c r="N42" i="926"/>
  <c r="AB41" i="926"/>
  <c r="AA41" i="926"/>
  <c r="N41" i="926"/>
  <c r="Q41" i="926" s="1"/>
  <c r="AA22" i="926"/>
  <c r="AB22" i="926"/>
  <c r="N9" i="926"/>
  <c r="AB9" i="926"/>
  <c r="AA9" i="926"/>
  <c r="AA6" i="926"/>
  <c r="AB6" i="926"/>
  <c r="AF125" i="924"/>
  <c r="AE125" i="924"/>
  <c r="N125" i="924"/>
  <c r="N124" i="924"/>
  <c r="AF124" i="924"/>
  <c r="AE124" i="924"/>
  <c r="M140" i="924"/>
  <c r="AF140" i="924" s="1"/>
  <c r="AG124" i="924" s="1"/>
  <c r="AE109" i="924"/>
  <c r="AF109" i="924"/>
  <c r="N108" i="924"/>
  <c r="AF108" i="924"/>
  <c r="AE108" i="924"/>
  <c r="N91" i="924"/>
  <c r="AE91" i="924"/>
  <c r="N90" i="924"/>
  <c r="Q90" i="924" s="1"/>
  <c r="AE90" i="924"/>
  <c r="AF90" i="924"/>
  <c r="AF75" i="924"/>
  <c r="N75" i="924"/>
  <c r="Q75" i="924" s="1"/>
  <c r="AF59" i="924"/>
  <c r="AE59" i="924"/>
  <c r="N59" i="924"/>
  <c r="AF58" i="924"/>
  <c r="N58" i="924"/>
  <c r="Q58" i="924" s="1"/>
  <c r="AF56" i="924"/>
  <c r="AE56" i="924"/>
  <c r="AE43" i="924"/>
  <c r="AF43" i="924"/>
  <c r="AF42" i="924"/>
  <c r="AE42" i="924"/>
  <c r="N42" i="924"/>
  <c r="N41" i="924"/>
  <c r="AE41" i="924"/>
  <c r="AF39" i="924"/>
  <c r="N39" i="924"/>
  <c r="Q39" i="924" s="1"/>
  <c r="AF25" i="924"/>
  <c r="N25" i="924"/>
  <c r="Q25" i="924" s="1"/>
  <c r="AF24" i="924"/>
  <c r="AE24" i="924"/>
  <c r="AF23" i="924"/>
  <c r="N23" i="924"/>
  <c r="AE23" i="924"/>
  <c r="N22" i="924"/>
  <c r="AE22" i="924"/>
  <c r="M38" i="924"/>
  <c r="AF38" i="924" s="1"/>
  <c r="AG22" i="924" s="1"/>
  <c r="N7" i="924"/>
  <c r="AF7" i="924"/>
  <c r="AF6" i="924"/>
  <c r="N6" i="924"/>
  <c r="Q6" i="924" s="1"/>
  <c r="AA137" i="923"/>
  <c r="AB137" i="923"/>
  <c r="N137" i="923"/>
  <c r="Q137" i="923" s="1"/>
  <c r="N136" i="923"/>
  <c r="AA136" i="923"/>
  <c r="AA134" i="923"/>
  <c r="N134" i="923"/>
  <c r="Q134" i="923" s="1"/>
  <c r="AB134" i="923"/>
  <c r="AA133" i="923"/>
  <c r="AB133" i="923"/>
  <c r="N133" i="923"/>
  <c r="Q133" i="923" s="1"/>
  <c r="N132" i="923"/>
  <c r="AA132" i="923"/>
  <c r="AB130" i="923"/>
  <c r="N130" i="923"/>
  <c r="Q130" i="923" s="1"/>
  <c r="AA130" i="923"/>
  <c r="AB129" i="923"/>
  <c r="N129" i="923"/>
  <c r="Q129" i="923" s="1"/>
  <c r="AA129" i="923"/>
  <c r="N128" i="923"/>
  <c r="AA128" i="923"/>
  <c r="AB126" i="923"/>
  <c r="AA126" i="923"/>
  <c r="N125" i="923"/>
  <c r="Q125" i="923" s="1"/>
  <c r="AB125" i="923"/>
  <c r="AA125" i="923"/>
  <c r="AB120" i="923"/>
  <c r="N120" i="923"/>
  <c r="Q120" i="923" s="1"/>
  <c r="AB119" i="923"/>
  <c r="AA119" i="923"/>
  <c r="AA118" i="923"/>
  <c r="N118" i="923"/>
  <c r="Q118" i="923" s="1"/>
  <c r="AB116" i="923"/>
  <c r="N116" i="923"/>
  <c r="Q116" i="923" s="1"/>
  <c r="AA114" i="923"/>
  <c r="N114" i="923"/>
  <c r="Q114" i="923" s="1"/>
  <c r="AA112" i="923"/>
  <c r="N112" i="923"/>
  <c r="Q112" i="923" s="1"/>
  <c r="AB112" i="923"/>
  <c r="N111" i="923"/>
  <c r="AA111" i="923"/>
  <c r="AB111" i="923"/>
  <c r="AA110" i="923"/>
  <c r="N110" i="923"/>
  <c r="AA108" i="923"/>
  <c r="N108" i="923"/>
  <c r="Q108" i="923" s="1"/>
  <c r="M89" i="923"/>
  <c r="AA73" i="923"/>
  <c r="N63" i="923"/>
  <c r="AB63" i="923"/>
  <c r="AB60" i="923"/>
  <c r="N60" i="923"/>
  <c r="Q60" i="923" s="1"/>
  <c r="AA60" i="923"/>
  <c r="N59" i="923"/>
  <c r="AB59" i="923"/>
  <c r="AA59" i="923"/>
  <c r="AB58" i="923"/>
  <c r="N58" i="923"/>
  <c r="Q58" i="923" s="1"/>
  <c r="M72" i="923"/>
  <c r="AB56" i="923"/>
  <c r="N56" i="923"/>
  <c r="Q56" i="923" s="1"/>
  <c r="AA56" i="923"/>
  <c r="N46" i="923"/>
  <c r="AA46" i="923"/>
  <c r="AA44" i="923"/>
  <c r="N44" i="923"/>
  <c r="Q44" i="923" s="1"/>
  <c r="AB44" i="923"/>
  <c r="N42" i="923"/>
  <c r="AA42" i="923"/>
  <c r="AB40" i="923"/>
  <c r="N40" i="923"/>
  <c r="Q40" i="923" s="1"/>
  <c r="N9" i="923"/>
  <c r="AB9" i="923"/>
  <c r="AA9" i="923"/>
  <c r="AB8" i="923"/>
  <c r="N8" i="923"/>
  <c r="Q8" i="923" s="1"/>
  <c r="AA6" i="923"/>
  <c r="N6" i="923"/>
  <c r="Q6" i="923" s="1"/>
  <c r="M21" i="923"/>
  <c r="AA5" i="923"/>
  <c r="AF125" i="921"/>
  <c r="AE125" i="921"/>
  <c r="P124" i="921"/>
  <c r="Q124" i="921"/>
  <c r="AE124" i="921"/>
  <c r="M140" i="921"/>
  <c r="AF140" i="921" s="1"/>
  <c r="AG124" i="921" s="1"/>
  <c r="AF124" i="921"/>
  <c r="AE109" i="921"/>
  <c r="N109" i="921"/>
  <c r="Q109" i="921" s="1"/>
  <c r="AF109" i="921"/>
  <c r="AF108" i="921"/>
  <c r="AE108" i="921"/>
  <c r="N108" i="921"/>
  <c r="N107" i="921"/>
  <c r="AF107" i="921"/>
  <c r="AE107" i="921"/>
  <c r="N91" i="921"/>
  <c r="AF91" i="921"/>
  <c r="AE90" i="921"/>
  <c r="AF90" i="921"/>
  <c r="N90" i="921"/>
  <c r="Q90" i="921" s="1"/>
  <c r="N75" i="921"/>
  <c r="Q75" i="921" s="1"/>
  <c r="AF75" i="921"/>
  <c r="AE75" i="921"/>
  <c r="M89" i="921"/>
  <c r="N73" i="921"/>
  <c r="Q73" i="921" s="1"/>
  <c r="AF73" i="921"/>
  <c r="AE73" i="921"/>
  <c r="N62" i="921"/>
  <c r="Q62" i="921" s="1"/>
  <c r="AE62" i="921"/>
  <c r="AF62" i="921"/>
  <c r="AE61" i="921"/>
  <c r="AF61" i="921"/>
  <c r="AF59" i="921"/>
  <c r="N59" i="921"/>
  <c r="Q59" i="921" s="1"/>
  <c r="AF58" i="921"/>
  <c r="AE58" i="921"/>
  <c r="AE57" i="921"/>
  <c r="AF57" i="921"/>
  <c r="N56" i="921"/>
  <c r="AE56" i="921"/>
  <c r="N43" i="921"/>
  <c r="AF43" i="921"/>
  <c r="AE43" i="921"/>
  <c r="N24" i="921"/>
  <c r="AF24" i="921"/>
  <c r="AE24" i="921"/>
  <c r="AF23" i="921"/>
  <c r="AE23" i="921"/>
  <c r="N23" i="921"/>
  <c r="Q23" i="921" s="1"/>
  <c r="AF7" i="921"/>
  <c r="N7" i="921"/>
  <c r="Q7" i="921" s="1"/>
  <c r="AF6" i="921"/>
  <c r="AE6" i="921"/>
  <c r="N6" i="921"/>
  <c r="Q6" i="921" s="1"/>
  <c r="N134" i="920"/>
  <c r="AB134" i="920"/>
  <c r="N130" i="920"/>
  <c r="AB130" i="920"/>
  <c r="AA130" i="920"/>
  <c r="N127" i="920"/>
  <c r="AA127" i="920"/>
  <c r="AB127" i="920"/>
  <c r="N126" i="920"/>
  <c r="AA126" i="920"/>
  <c r="AB126" i="920"/>
  <c r="M140" i="920"/>
  <c r="N124" i="920"/>
  <c r="Q124" i="920" s="1"/>
  <c r="AA120" i="920"/>
  <c r="N120" i="920"/>
  <c r="Q120" i="920" s="1"/>
  <c r="AB120" i="920"/>
  <c r="N119" i="920"/>
  <c r="AA119" i="920"/>
  <c r="AB119" i="920"/>
  <c r="AB117" i="920"/>
  <c r="N117" i="920"/>
  <c r="Q117" i="920" s="1"/>
  <c r="AA116" i="920"/>
  <c r="AB116" i="920"/>
  <c r="N116" i="920"/>
  <c r="Q116" i="920" s="1"/>
  <c r="AB115" i="920"/>
  <c r="AA115" i="920"/>
  <c r="N115" i="920"/>
  <c r="AB113" i="920"/>
  <c r="N113" i="920"/>
  <c r="Q113" i="920" s="1"/>
  <c r="N112" i="920"/>
  <c r="Q112" i="920" s="1"/>
  <c r="AB112" i="920"/>
  <c r="AA112" i="920"/>
  <c r="N111" i="920"/>
  <c r="AA111" i="920"/>
  <c r="AB111" i="920"/>
  <c r="AB109" i="920"/>
  <c r="N109" i="920"/>
  <c r="Q109" i="920" s="1"/>
  <c r="N108" i="920"/>
  <c r="Q108" i="920" s="1"/>
  <c r="AA108" i="920"/>
  <c r="AB108" i="920"/>
  <c r="N107" i="920"/>
  <c r="AA107" i="920"/>
  <c r="AB107" i="920"/>
  <c r="M106" i="920"/>
  <c r="AA90" i="920"/>
  <c r="AB90" i="920"/>
  <c r="AB73" i="920"/>
  <c r="M89" i="920"/>
  <c r="N89" i="920" s="1"/>
  <c r="N73" i="920"/>
  <c r="P73" i="920" s="1"/>
  <c r="AB63" i="920"/>
  <c r="N63" i="920"/>
  <c r="Q63" i="920" s="1"/>
  <c r="N62" i="920"/>
  <c r="AA62" i="920"/>
  <c r="AB62" i="920"/>
  <c r="AA61" i="920"/>
  <c r="N61" i="920"/>
  <c r="AB59" i="920"/>
  <c r="N59" i="920"/>
  <c r="Q59" i="920" s="1"/>
  <c r="N58" i="920"/>
  <c r="AA58" i="920"/>
  <c r="AB58" i="920"/>
  <c r="AB57" i="920"/>
  <c r="AA57" i="920"/>
  <c r="N57" i="920"/>
  <c r="M72" i="920"/>
  <c r="AA56" i="920"/>
  <c r="N56" i="920"/>
  <c r="Q56" i="920" s="1"/>
  <c r="N45" i="920"/>
  <c r="AB45" i="920"/>
  <c r="AA45" i="920"/>
  <c r="AB44" i="920"/>
  <c r="AA44" i="920"/>
  <c r="N44" i="920"/>
  <c r="N43" i="920"/>
  <c r="AA43" i="920"/>
  <c r="N41" i="920"/>
  <c r="AA41" i="920"/>
  <c r="AB41" i="920"/>
  <c r="AB40" i="920"/>
  <c r="AA40" i="920"/>
  <c r="M55" i="920"/>
  <c r="N39" i="920"/>
  <c r="Q39" i="920" s="1"/>
  <c r="AB39" i="920"/>
  <c r="AA9" i="920"/>
  <c r="N9" i="920"/>
  <c r="Q9" i="920" s="1"/>
  <c r="AB9" i="920"/>
  <c r="N8" i="920"/>
  <c r="AB8" i="920"/>
  <c r="AA8" i="920"/>
  <c r="AB6" i="920"/>
  <c r="N6" i="920"/>
  <c r="AF125" i="918"/>
  <c r="AE125" i="918"/>
  <c r="N125" i="918"/>
  <c r="N124" i="918"/>
  <c r="AF124" i="918"/>
  <c r="AE124" i="918"/>
  <c r="AE109" i="918"/>
  <c r="AF109" i="918"/>
  <c r="AF90" i="918"/>
  <c r="AE90" i="918"/>
  <c r="N90" i="918"/>
  <c r="Q90" i="918" s="1"/>
  <c r="N75" i="918"/>
  <c r="Q75" i="918" s="1"/>
  <c r="AF75" i="918"/>
  <c r="AE75" i="918"/>
  <c r="N73" i="918"/>
  <c r="AE73" i="918"/>
  <c r="AF73" i="918"/>
  <c r="M89" i="918"/>
  <c r="N89" i="918" s="1"/>
  <c r="N62" i="918"/>
  <c r="AE62" i="918"/>
  <c r="AF62" i="918"/>
  <c r="AE61" i="918"/>
  <c r="AF61" i="918"/>
  <c r="AF59" i="918"/>
  <c r="N59" i="918"/>
  <c r="Q59" i="918" s="1"/>
  <c r="AF58" i="918"/>
  <c r="AE58" i="918"/>
  <c r="N58" i="918"/>
  <c r="AE57" i="918"/>
  <c r="AF57" i="918"/>
  <c r="M72" i="918"/>
  <c r="AF56" i="918"/>
  <c r="N56" i="918"/>
  <c r="AE56" i="918"/>
  <c r="N43" i="918"/>
  <c r="AF43" i="918"/>
  <c r="AE43" i="918"/>
  <c r="AE40" i="918"/>
  <c r="AF40" i="918"/>
  <c r="N40" i="918"/>
  <c r="Q40" i="918" s="1"/>
  <c r="AE39" i="918"/>
  <c r="N39" i="918"/>
  <c r="AF39" i="918"/>
  <c r="AF25" i="918"/>
  <c r="N25" i="918"/>
  <c r="AE25" i="918"/>
  <c r="AF24" i="918"/>
  <c r="N24" i="918"/>
  <c r="P24" i="918" s="1"/>
  <c r="AE24" i="918"/>
  <c r="AF23" i="918"/>
  <c r="AE23" i="918"/>
  <c r="N23" i="918"/>
  <c r="Q23" i="918" s="1"/>
  <c r="AF22" i="918"/>
  <c r="N22" i="918"/>
  <c r="Q22" i="918" s="1"/>
  <c r="AF7" i="918"/>
  <c r="N7" i="918"/>
  <c r="Q7" i="918" s="1"/>
  <c r="AE6" i="918"/>
  <c r="AF6" i="918"/>
  <c r="M21" i="918"/>
  <c r="AE5" i="918"/>
  <c r="N135" i="917"/>
  <c r="AA135" i="917"/>
  <c r="N131" i="917"/>
  <c r="Q131" i="917" s="1"/>
  <c r="AA131" i="917"/>
  <c r="AB131" i="917"/>
  <c r="N130" i="917"/>
  <c r="AA130" i="917"/>
  <c r="N127" i="917"/>
  <c r="AA127" i="917"/>
  <c r="AB127" i="917"/>
  <c r="N126" i="917"/>
  <c r="AA126" i="917"/>
  <c r="M140" i="917"/>
  <c r="N124" i="917"/>
  <c r="Q124" i="917" s="1"/>
  <c r="AA120" i="917"/>
  <c r="AB120" i="917"/>
  <c r="N119" i="917"/>
  <c r="AA119" i="917"/>
  <c r="AB119" i="917"/>
  <c r="AB118" i="917"/>
  <c r="N118" i="917"/>
  <c r="Q118" i="917" s="1"/>
  <c r="AB117" i="917"/>
  <c r="N117" i="917"/>
  <c r="Q117" i="917" s="1"/>
  <c r="AA116" i="917"/>
  <c r="N116" i="917"/>
  <c r="Q116" i="917" s="1"/>
  <c r="AB116" i="917"/>
  <c r="N115" i="917"/>
  <c r="AA115" i="917"/>
  <c r="AB115" i="917"/>
  <c r="AB113" i="917"/>
  <c r="N113" i="917"/>
  <c r="Q113" i="917" s="1"/>
  <c r="N112" i="917"/>
  <c r="Q112" i="917" s="1"/>
  <c r="AB112" i="917"/>
  <c r="AA112" i="917"/>
  <c r="N111" i="917"/>
  <c r="AA111" i="917"/>
  <c r="AB110" i="917"/>
  <c r="N110" i="917"/>
  <c r="Q110" i="917" s="1"/>
  <c r="AB109" i="917"/>
  <c r="N109" i="917"/>
  <c r="Q109" i="917" s="1"/>
  <c r="AB108" i="917"/>
  <c r="N108" i="917"/>
  <c r="Q108" i="917" s="1"/>
  <c r="AA108" i="917"/>
  <c r="N107" i="917"/>
  <c r="AB107" i="917"/>
  <c r="AA107" i="917"/>
  <c r="M106" i="917"/>
  <c r="AB90" i="917"/>
  <c r="AB62" i="917"/>
  <c r="AA62" i="917"/>
  <c r="N61" i="917"/>
  <c r="AA61" i="917"/>
  <c r="AB60" i="917"/>
  <c r="N60" i="917"/>
  <c r="Q60" i="917" s="1"/>
  <c r="AA59" i="917"/>
  <c r="AB59" i="917"/>
  <c r="AB58" i="917"/>
  <c r="AA58" i="917"/>
  <c r="N58" i="917"/>
  <c r="M72" i="917"/>
  <c r="AA56" i="917"/>
  <c r="AB56" i="917"/>
  <c r="N56" i="917"/>
  <c r="Q56" i="917" s="1"/>
  <c r="AB44" i="917"/>
  <c r="AA44" i="917"/>
  <c r="N44" i="917"/>
  <c r="Q44" i="917" s="1"/>
  <c r="AB43" i="917"/>
  <c r="N43" i="917"/>
  <c r="P43" i="917" s="1"/>
  <c r="AB40" i="917"/>
  <c r="AA40" i="917"/>
  <c r="N40" i="917"/>
  <c r="AB22" i="917"/>
  <c r="M38" i="917"/>
  <c r="N38" i="917" s="1"/>
  <c r="N22" i="917"/>
  <c r="P22" i="917" s="1"/>
  <c r="AA9" i="917"/>
  <c r="AB9" i="917"/>
  <c r="AA8" i="917"/>
  <c r="N8" i="917"/>
  <c r="AB8" i="917"/>
  <c r="AF126" i="915"/>
  <c r="N126" i="915"/>
  <c r="Q126" i="915" s="1"/>
  <c r="AF125" i="915"/>
  <c r="N125" i="915"/>
  <c r="AE125" i="915"/>
  <c r="N124" i="915"/>
  <c r="AF124" i="915"/>
  <c r="M140" i="915"/>
  <c r="AF140" i="915" s="1"/>
  <c r="AG124" i="915" s="1"/>
  <c r="AE124" i="915"/>
  <c r="AE109" i="915"/>
  <c r="AF109" i="915"/>
  <c r="AE108" i="915"/>
  <c r="N108" i="915"/>
  <c r="AF108" i="915"/>
  <c r="N91" i="915"/>
  <c r="AE91" i="915"/>
  <c r="N90" i="915"/>
  <c r="AF90" i="915"/>
  <c r="AE90" i="915"/>
  <c r="AE75" i="915"/>
  <c r="N75" i="915"/>
  <c r="AF75" i="915"/>
  <c r="AF74" i="915"/>
  <c r="N74" i="915"/>
  <c r="Q74" i="915" s="1"/>
  <c r="AE61" i="915"/>
  <c r="AF61" i="915"/>
  <c r="N60" i="915"/>
  <c r="AF60" i="915"/>
  <c r="AF59" i="915"/>
  <c r="N59" i="915"/>
  <c r="Q59" i="915" s="1"/>
  <c r="AE57" i="915"/>
  <c r="AF57" i="915"/>
  <c r="N56" i="915"/>
  <c r="AE56" i="915"/>
  <c r="N44" i="915"/>
  <c r="AF44" i="915"/>
  <c r="AE44" i="915"/>
  <c r="N43" i="915"/>
  <c r="AE43" i="915"/>
  <c r="N40" i="915"/>
  <c r="AF40" i="915"/>
  <c r="N39" i="915"/>
  <c r="AF39" i="915"/>
  <c r="AE39" i="915"/>
  <c r="N24" i="915"/>
  <c r="AF24" i="915"/>
  <c r="AE24" i="915"/>
  <c r="M38" i="915"/>
  <c r="N22" i="915"/>
  <c r="Q22" i="915" s="1"/>
  <c r="AE7" i="915"/>
  <c r="N7" i="915"/>
  <c r="Q7" i="915" s="1"/>
  <c r="AF7" i="915"/>
  <c r="AF6" i="915"/>
  <c r="AE6" i="915"/>
  <c r="M21" i="915"/>
  <c r="N5" i="915"/>
  <c r="AE5" i="915"/>
  <c r="N137" i="914"/>
  <c r="AA137" i="914"/>
  <c r="AB135" i="914"/>
  <c r="N135" i="914"/>
  <c r="AA135" i="914"/>
  <c r="N133" i="914"/>
  <c r="AA133" i="914"/>
  <c r="AB131" i="914"/>
  <c r="AA131" i="914"/>
  <c r="AA130" i="914"/>
  <c r="N130" i="914"/>
  <c r="Q130" i="914" s="1"/>
  <c r="AB130" i="914"/>
  <c r="N129" i="914"/>
  <c r="AA129" i="914"/>
  <c r="AB127" i="914"/>
  <c r="AA127" i="914"/>
  <c r="AA126" i="914"/>
  <c r="N126" i="914"/>
  <c r="Q126" i="914" s="1"/>
  <c r="AB126" i="914"/>
  <c r="N125" i="914"/>
  <c r="AA125" i="914"/>
  <c r="M140" i="914"/>
  <c r="N124" i="914"/>
  <c r="AB124" i="914"/>
  <c r="AB120" i="914"/>
  <c r="AA120" i="914"/>
  <c r="AA118" i="914"/>
  <c r="N118" i="914"/>
  <c r="AB118" i="914"/>
  <c r="AB117" i="914"/>
  <c r="N117" i="914"/>
  <c r="Q117" i="914" s="1"/>
  <c r="N115" i="914"/>
  <c r="AB115" i="914"/>
  <c r="AA114" i="914"/>
  <c r="N114" i="914"/>
  <c r="AB114" i="914"/>
  <c r="AB113" i="914"/>
  <c r="N113" i="914"/>
  <c r="Q113" i="914" s="1"/>
  <c r="AB112" i="914"/>
  <c r="AA112" i="914"/>
  <c r="N111" i="914"/>
  <c r="AB111" i="914"/>
  <c r="AA111" i="914"/>
  <c r="AA110" i="914"/>
  <c r="N110" i="914"/>
  <c r="AB110" i="914"/>
  <c r="AB109" i="914"/>
  <c r="N109" i="914"/>
  <c r="Q109" i="914" s="1"/>
  <c r="AB108" i="914"/>
  <c r="AA108" i="914"/>
  <c r="M123" i="914"/>
  <c r="AB107" i="914"/>
  <c r="AA107" i="914"/>
  <c r="N107" i="914"/>
  <c r="M106" i="914"/>
  <c r="AB90" i="914"/>
  <c r="N90" i="914"/>
  <c r="Q90" i="914" s="1"/>
  <c r="AB63" i="914"/>
  <c r="N63" i="914"/>
  <c r="Q63" i="914" s="1"/>
  <c r="N60" i="914"/>
  <c r="AB60" i="914"/>
  <c r="AB59" i="914"/>
  <c r="AA59" i="914"/>
  <c r="N59" i="914"/>
  <c r="Q59" i="914" s="1"/>
  <c r="AB58" i="914"/>
  <c r="AA58" i="914"/>
  <c r="N57" i="914"/>
  <c r="AA57" i="914"/>
  <c r="M72" i="914"/>
  <c r="N56" i="914"/>
  <c r="Q56" i="914" s="1"/>
  <c r="AA56" i="914"/>
  <c r="AA45" i="914"/>
  <c r="AB45" i="914"/>
  <c r="N43" i="914"/>
  <c r="AA43" i="914"/>
  <c r="AB42" i="914"/>
  <c r="N42" i="914"/>
  <c r="AB41" i="914"/>
  <c r="N41" i="914"/>
  <c r="Q41" i="914" s="1"/>
  <c r="AA41" i="914"/>
  <c r="M55" i="914"/>
  <c r="AB39" i="914"/>
  <c r="AB9" i="914"/>
  <c r="AA9" i="914"/>
  <c r="AB8" i="914"/>
  <c r="AA8" i="914"/>
  <c r="AA7" i="914"/>
  <c r="N7" i="914"/>
  <c r="Q7" i="914" s="1"/>
  <c r="N6" i="914"/>
  <c r="AB6" i="914"/>
  <c r="AF126" i="909"/>
  <c r="AE126" i="909"/>
  <c r="AF125" i="909"/>
  <c r="AE125" i="909"/>
  <c r="N125" i="909"/>
  <c r="AE124" i="909"/>
  <c r="AF124" i="909"/>
  <c r="M140" i="909"/>
  <c r="AF140" i="909" s="1"/>
  <c r="AG124" i="909" s="1"/>
  <c r="N124" i="909"/>
  <c r="AE109" i="909"/>
  <c r="AF109" i="909"/>
  <c r="N109" i="909"/>
  <c r="N107" i="909"/>
  <c r="AE107" i="909"/>
  <c r="N91" i="909"/>
  <c r="AF91" i="909"/>
  <c r="N90" i="909"/>
  <c r="Q90" i="909" s="1"/>
  <c r="AF90" i="909"/>
  <c r="AE90" i="909"/>
  <c r="M106" i="909"/>
  <c r="N106" i="909" s="1"/>
  <c r="AE75" i="909"/>
  <c r="N75" i="909"/>
  <c r="Q75" i="909" s="1"/>
  <c r="AF75" i="909"/>
  <c r="AF74" i="909"/>
  <c r="AE74" i="909"/>
  <c r="M89" i="909"/>
  <c r="AF73" i="909"/>
  <c r="N73" i="909"/>
  <c r="AE73" i="909"/>
  <c r="AE61" i="909"/>
  <c r="N61" i="909"/>
  <c r="AF61" i="909"/>
  <c r="AE60" i="909"/>
  <c r="AF60" i="909"/>
  <c r="N60" i="909"/>
  <c r="Q60" i="909" s="1"/>
  <c r="AF58" i="909"/>
  <c r="N58" i="909"/>
  <c r="Q58" i="909" s="1"/>
  <c r="AF44" i="909"/>
  <c r="AE44" i="909"/>
  <c r="N43" i="909"/>
  <c r="AF43" i="909"/>
  <c r="N42" i="909"/>
  <c r="AF42" i="909"/>
  <c r="AF40" i="909"/>
  <c r="AE40" i="909"/>
  <c r="AE39" i="909"/>
  <c r="AF39" i="909"/>
  <c r="N39" i="909"/>
  <c r="N26" i="909"/>
  <c r="AF26" i="909"/>
  <c r="AE26" i="909"/>
  <c r="AF25" i="909"/>
  <c r="AE25" i="909"/>
  <c r="AF24" i="909"/>
  <c r="N24" i="909"/>
  <c r="Q24" i="909" s="1"/>
  <c r="AE24" i="909"/>
  <c r="AF23" i="909"/>
  <c r="AE23" i="909"/>
  <c r="N23" i="909"/>
  <c r="Q23" i="909" s="1"/>
  <c r="AF22" i="909"/>
  <c r="N22" i="909"/>
  <c r="AE22" i="909"/>
  <c r="P7" i="909"/>
  <c r="Q7" i="909"/>
  <c r="AE7" i="909"/>
  <c r="AF7" i="909"/>
  <c r="AF6" i="909"/>
  <c r="AE6" i="909"/>
  <c r="N5" i="909"/>
  <c r="AE5" i="909"/>
  <c r="N133" i="908"/>
  <c r="AB133" i="908"/>
  <c r="N132" i="908"/>
  <c r="AB132" i="908"/>
  <c r="AB130" i="908"/>
  <c r="AA130" i="908"/>
  <c r="N129" i="908"/>
  <c r="AB129" i="908"/>
  <c r="N128" i="908"/>
  <c r="AB128" i="908"/>
  <c r="AB126" i="908"/>
  <c r="AA126" i="908"/>
  <c r="N125" i="908"/>
  <c r="AB125" i="908"/>
  <c r="AA124" i="908"/>
  <c r="N124" i="908"/>
  <c r="P124" i="908" s="1"/>
  <c r="AB124" i="908"/>
  <c r="AB120" i="908"/>
  <c r="N120" i="908"/>
  <c r="Q120" i="908" s="1"/>
  <c r="AA119" i="908"/>
  <c r="AB119" i="908"/>
  <c r="AB118" i="908"/>
  <c r="AA118" i="908"/>
  <c r="N118" i="908"/>
  <c r="Q118" i="908" s="1"/>
  <c r="AB116" i="908"/>
  <c r="N116" i="908"/>
  <c r="Q116" i="908" s="1"/>
  <c r="AA115" i="908"/>
  <c r="AB115" i="908"/>
  <c r="AB114" i="908"/>
  <c r="AA114" i="908"/>
  <c r="N114" i="908"/>
  <c r="Q114" i="908" s="1"/>
  <c r="AB112" i="908"/>
  <c r="N112" i="908"/>
  <c r="Q112" i="908" s="1"/>
  <c r="AA111" i="908"/>
  <c r="AB111" i="908"/>
  <c r="AB110" i="908"/>
  <c r="AA110" i="908"/>
  <c r="N110" i="908"/>
  <c r="Q110" i="908" s="1"/>
  <c r="AB108" i="908"/>
  <c r="N108" i="908"/>
  <c r="Q108" i="908" s="1"/>
  <c r="AA91" i="908"/>
  <c r="AB91" i="908"/>
  <c r="AB90" i="908"/>
  <c r="AA90" i="908"/>
  <c r="N90" i="908"/>
  <c r="Q90" i="908" s="1"/>
  <c r="M106" i="908"/>
  <c r="AB73" i="908"/>
  <c r="N73" i="908"/>
  <c r="P73" i="908" s="1"/>
  <c r="M89" i="908"/>
  <c r="N89" i="908" s="1"/>
  <c r="AB63" i="908"/>
  <c r="N63" i="908"/>
  <c r="Q63" i="908" s="1"/>
  <c r="N62" i="908"/>
  <c r="AA62" i="908"/>
  <c r="AB62" i="908"/>
  <c r="AB61" i="908"/>
  <c r="N61" i="908"/>
  <c r="AA61" i="908"/>
  <c r="AB60" i="908"/>
  <c r="N60" i="908"/>
  <c r="AB59" i="908"/>
  <c r="N59" i="908"/>
  <c r="Q59" i="908" s="1"/>
  <c r="N58" i="908"/>
  <c r="AA58" i="908"/>
  <c r="AB58" i="908"/>
  <c r="N57" i="908"/>
  <c r="AA57" i="908"/>
  <c r="AB57" i="908"/>
  <c r="M72" i="908"/>
  <c r="AA56" i="908"/>
  <c r="N44" i="908"/>
  <c r="AA44" i="908"/>
  <c r="AB44" i="908"/>
  <c r="AB43" i="908"/>
  <c r="AA43" i="908"/>
  <c r="AB42" i="908"/>
  <c r="N42" i="908"/>
  <c r="P42" i="908" s="1"/>
  <c r="AA42" i="908"/>
  <c r="N40" i="908"/>
  <c r="AA40" i="908"/>
  <c r="AB40" i="908"/>
  <c r="N39" i="908"/>
  <c r="AA39" i="908"/>
  <c r="AB39" i="908"/>
  <c r="M55" i="908"/>
  <c r="N55" i="908" s="1"/>
  <c r="N23" i="908"/>
  <c r="AB23" i="908"/>
  <c r="M38" i="908"/>
  <c r="N22" i="908"/>
  <c r="P22" i="908" s="1"/>
  <c r="AB9" i="908"/>
  <c r="N9" i="908"/>
  <c r="Q9" i="908" s="1"/>
  <c r="N8" i="908"/>
  <c r="AA8" i="908"/>
  <c r="AB8" i="908"/>
  <c r="AB7" i="908"/>
  <c r="N7" i="908"/>
  <c r="AA7" i="908"/>
  <c r="AB6" i="908"/>
  <c r="N6" i="908"/>
  <c r="AE125" i="906"/>
  <c r="AF125" i="906"/>
  <c r="N124" i="906"/>
  <c r="AF124" i="906"/>
  <c r="AE124" i="906"/>
  <c r="N109" i="906"/>
  <c r="AF109" i="906"/>
  <c r="AE109" i="906"/>
  <c r="AF108" i="906"/>
  <c r="N108" i="906"/>
  <c r="AE108" i="906"/>
  <c r="N107" i="906"/>
  <c r="Q107" i="906" s="1"/>
  <c r="AF107" i="906"/>
  <c r="M123" i="906"/>
  <c r="N123" i="906" s="1"/>
  <c r="AE107" i="906"/>
  <c r="AE91" i="906"/>
  <c r="N91" i="906"/>
  <c r="Q91" i="906" s="1"/>
  <c r="AF91" i="906"/>
  <c r="M106" i="906"/>
  <c r="AE90" i="906"/>
  <c r="N90" i="906"/>
  <c r="Q90" i="906" s="1"/>
  <c r="AE75" i="906"/>
  <c r="N75" i="906"/>
  <c r="Q75" i="906" s="1"/>
  <c r="AF75" i="906"/>
  <c r="N74" i="906"/>
  <c r="AE74" i="906"/>
  <c r="AF74" i="906"/>
  <c r="M89" i="906"/>
  <c r="N73" i="906"/>
  <c r="Q73" i="906" s="1"/>
  <c r="AF61" i="906"/>
  <c r="N61" i="906"/>
  <c r="Q61" i="906" s="1"/>
  <c r="AF60" i="906"/>
  <c r="AE60" i="906"/>
  <c r="N60" i="906"/>
  <c r="Q60" i="906" s="1"/>
  <c r="AF59" i="906"/>
  <c r="N59" i="906"/>
  <c r="AF57" i="906"/>
  <c r="AE57" i="906"/>
  <c r="N57" i="906"/>
  <c r="Q57" i="906" s="1"/>
  <c r="AE56" i="906"/>
  <c r="N56" i="906"/>
  <c r="Q56" i="906" s="1"/>
  <c r="AF56" i="906"/>
  <c r="AF44" i="906"/>
  <c r="N44" i="906"/>
  <c r="Q44" i="906" s="1"/>
  <c r="AE43" i="906"/>
  <c r="N43" i="906"/>
  <c r="AF43" i="906"/>
  <c r="AF42" i="906"/>
  <c r="N42" i="906"/>
  <c r="Q42" i="906" s="1"/>
  <c r="AF40" i="906"/>
  <c r="N40" i="906"/>
  <c r="Q40" i="906" s="1"/>
  <c r="AE39" i="906"/>
  <c r="AF39" i="906"/>
  <c r="AF25" i="906"/>
  <c r="N25" i="906"/>
  <c r="AE25" i="906"/>
  <c r="AF24" i="906"/>
  <c r="N24" i="906"/>
  <c r="Q24" i="906" s="1"/>
  <c r="AF23" i="906"/>
  <c r="N23" i="906"/>
  <c r="N6" i="906"/>
  <c r="AE6" i="906"/>
  <c r="AF6" i="906"/>
  <c r="M21" i="906"/>
  <c r="N5" i="906"/>
  <c r="AE5" i="906"/>
  <c r="AF5" i="906"/>
  <c r="AB134" i="905"/>
  <c r="N134" i="905"/>
  <c r="Q134" i="905" s="1"/>
  <c r="N133" i="905"/>
  <c r="AA133" i="905"/>
  <c r="AB133" i="905"/>
  <c r="AB132" i="905"/>
  <c r="AA132" i="905"/>
  <c r="N132" i="905"/>
  <c r="Q132" i="905" s="1"/>
  <c r="AB130" i="905"/>
  <c r="N130" i="905"/>
  <c r="Q130" i="905" s="1"/>
  <c r="N129" i="905"/>
  <c r="AA129" i="905"/>
  <c r="AB129" i="905"/>
  <c r="AB128" i="905"/>
  <c r="N128" i="905"/>
  <c r="Q128" i="905" s="1"/>
  <c r="AB126" i="905"/>
  <c r="N126" i="905"/>
  <c r="Q126" i="905" s="1"/>
  <c r="AA125" i="905"/>
  <c r="N125" i="905"/>
  <c r="AB125" i="905"/>
  <c r="N124" i="905"/>
  <c r="M140" i="905"/>
  <c r="AB140" i="905" s="1"/>
  <c r="AC124" i="905" s="1"/>
  <c r="AB119" i="905"/>
  <c r="AA119" i="905"/>
  <c r="N118" i="905"/>
  <c r="AA118" i="905"/>
  <c r="AB118" i="905"/>
  <c r="AB117" i="905"/>
  <c r="N117" i="905"/>
  <c r="N114" i="905"/>
  <c r="AA114" i="905"/>
  <c r="AB114" i="905"/>
  <c r="N110" i="905"/>
  <c r="AB110" i="905"/>
  <c r="AA110" i="905"/>
  <c r="AB107" i="905"/>
  <c r="N107" i="905"/>
  <c r="AA107" i="905"/>
  <c r="AA91" i="905"/>
  <c r="AB91" i="905"/>
  <c r="N90" i="905"/>
  <c r="AA90" i="905"/>
  <c r="AB62" i="905"/>
  <c r="AA62" i="905"/>
  <c r="N61" i="905"/>
  <c r="Q61" i="905" s="1"/>
  <c r="AA61" i="905"/>
  <c r="AB61" i="905"/>
  <c r="AB60" i="905"/>
  <c r="AA60" i="905"/>
  <c r="N60" i="905"/>
  <c r="AB58" i="905"/>
  <c r="AA58" i="905"/>
  <c r="AA57" i="905"/>
  <c r="AB57" i="905"/>
  <c r="N57" i="905"/>
  <c r="Q57" i="905" s="1"/>
  <c r="AB45" i="905"/>
  <c r="N45" i="905"/>
  <c r="Q45" i="905" s="1"/>
  <c r="AB44" i="905"/>
  <c r="AA44" i="905"/>
  <c r="AA43" i="905"/>
  <c r="AB43" i="905"/>
  <c r="AB42" i="905"/>
  <c r="N42" i="905"/>
  <c r="AB41" i="905"/>
  <c r="N41" i="905"/>
  <c r="Q41" i="905" s="1"/>
  <c r="AB40" i="905"/>
  <c r="AA40" i="905"/>
  <c r="M55" i="905"/>
  <c r="AA39" i="905"/>
  <c r="AB39" i="905"/>
  <c r="N23" i="905"/>
  <c r="AA23" i="905"/>
  <c r="AB8" i="905"/>
  <c r="AA8" i="905"/>
  <c r="N7" i="905"/>
  <c r="AB7" i="905"/>
  <c r="AA7" i="905"/>
  <c r="AB6" i="905"/>
  <c r="N6" i="905"/>
  <c r="AA6" i="905"/>
  <c r="AA5" i="905"/>
  <c r="AB5" i="905"/>
  <c r="N5" i="905"/>
  <c r="Q5" i="905" s="1"/>
  <c r="AF125" i="903"/>
  <c r="AE125" i="903"/>
  <c r="N125" i="903"/>
  <c r="N124" i="903"/>
  <c r="M140" i="903"/>
  <c r="AF140" i="903" s="1"/>
  <c r="AG124" i="903" s="1"/>
  <c r="AF124" i="903"/>
  <c r="AE124" i="903"/>
  <c r="AE109" i="903"/>
  <c r="AF109" i="903"/>
  <c r="AF108" i="903"/>
  <c r="N108" i="903"/>
  <c r="AE108" i="903"/>
  <c r="N91" i="903"/>
  <c r="AE91" i="903"/>
  <c r="M106" i="903"/>
  <c r="N90" i="903"/>
  <c r="Q90" i="903" s="1"/>
  <c r="AE90" i="903"/>
  <c r="AF90" i="903"/>
  <c r="N75" i="903"/>
  <c r="Q75" i="903" s="1"/>
  <c r="AE75" i="903"/>
  <c r="AF75" i="903"/>
  <c r="M89" i="903"/>
  <c r="AE73" i="903"/>
  <c r="AE61" i="903"/>
  <c r="AF61" i="903"/>
  <c r="AE60" i="903"/>
  <c r="AF60" i="903"/>
  <c r="N59" i="903"/>
  <c r="AE59" i="903"/>
  <c r="AF58" i="903"/>
  <c r="N58" i="903"/>
  <c r="Q58" i="903" s="1"/>
  <c r="AE57" i="903"/>
  <c r="AF57" i="903"/>
  <c r="AE56" i="903"/>
  <c r="N56" i="903"/>
  <c r="AF56" i="903"/>
  <c r="N44" i="903"/>
  <c r="AF44" i="903"/>
  <c r="AE44" i="903"/>
  <c r="N43" i="903"/>
  <c r="AF43" i="903"/>
  <c r="AE43" i="903"/>
  <c r="N40" i="903"/>
  <c r="AE40" i="903"/>
  <c r="AF40" i="903"/>
  <c r="N39" i="903"/>
  <c r="AF39" i="903"/>
  <c r="AE39" i="903"/>
  <c r="N26" i="903"/>
  <c r="AF26" i="903"/>
  <c r="AE26" i="903"/>
  <c r="N25" i="903"/>
  <c r="AE25" i="903"/>
  <c r="AF25" i="903"/>
  <c r="AF24" i="903"/>
  <c r="N24" i="903"/>
  <c r="Q24" i="903" s="1"/>
  <c r="AE6" i="903"/>
  <c r="N6" i="903"/>
  <c r="Q6" i="903" s="1"/>
  <c r="AF6" i="903"/>
  <c r="N5" i="903"/>
  <c r="AE5" i="903"/>
  <c r="AF5" i="903"/>
  <c r="M21" i="903"/>
  <c r="AE21" i="903" s="1"/>
  <c r="AB135" i="902"/>
  <c r="N135" i="902"/>
  <c r="Q135" i="902" s="1"/>
  <c r="N133" i="902"/>
  <c r="AB133" i="902"/>
  <c r="AA133" i="902"/>
  <c r="AA132" i="902"/>
  <c r="AB132" i="902"/>
  <c r="N132" i="902"/>
  <c r="AB131" i="902"/>
  <c r="N131" i="902"/>
  <c r="Q131" i="902" s="1"/>
  <c r="N129" i="902"/>
  <c r="AB129" i="902"/>
  <c r="AA129" i="902"/>
  <c r="AB127" i="902"/>
  <c r="N127" i="902"/>
  <c r="Q127" i="902" s="1"/>
  <c r="N125" i="902"/>
  <c r="AA125" i="902"/>
  <c r="AB125" i="902"/>
  <c r="N124" i="902"/>
  <c r="AB124" i="902"/>
  <c r="AA124" i="902"/>
  <c r="AA118" i="902"/>
  <c r="AB118" i="902"/>
  <c r="N118" i="902"/>
  <c r="AB117" i="902"/>
  <c r="AA117" i="902"/>
  <c r="N117" i="902"/>
  <c r="AB115" i="902"/>
  <c r="AA115" i="902"/>
  <c r="N115" i="902"/>
  <c r="Q115" i="902" s="1"/>
  <c r="N114" i="902"/>
  <c r="AB114" i="902"/>
  <c r="AA114" i="902"/>
  <c r="AB113" i="902"/>
  <c r="AA113" i="902"/>
  <c r="N113" i="902"/>
  <c r="AB111" i="902"/>
  <c r="N111" i="902"/>
  <c r="Q111" i="902" s="1"/>
  <c r="AA111" i="902"/>
  <c r="N110" i="902"/>
  <c r="Q110" i="902" s="1"/>
  <c r="AA110" i="902"/>
  <c r="AB110" i="902"/>
  <c r="N109" i="902"/>
  <c r="AA109" i="902"/>
  <c r="AB109" i="902"/>
  <c r="M123" i="902"/>
  <c r="N107" i="902"/>
  <c r="Q107" i="902" s="1"/>
  <c r="N91" i="902"/>
  <c r="AA91" i="902"/>
  <c r="AB91" i="902"/>
  <c r="N90" i="902"/>
  <c r="Q90" i="902" s="1"/>
  <c r="M106" i="902"/>
  <c r="AB106" i="902" s="1"/>
  <c r="AC90" i="902" s="1"/>
  <c r="AB90" i="902"/>
  <c r="AA90" i="902"/>
  <c r="AB62" i="902"/>
  <c r="N62" i="902"/>
  <c r="AA62" i="902"/>
  <c r="AB61" i="902"/>
  <c r="N61" i="902"/>
  <c r="Q61" i="902" s="1"/>
  <c r="AA61" i="902"/>
  <c r="AB60" i="902"/>
  <c r="AA60" i="902"/>
  <c r="N60" i="902"/>
  <c r="Q60" i="902" s="1"/>
  <c r="AB58" i="902"/>
  <c r="AA58" i="902"/>
  <c r="N58" i="902"/>
  <c r="N57" i="902"/>
  <c r="Q57" i="902" s="1"/>
  <c r="AB57" i="902"/>
  <c r="AA57" i="902"/>
  <c r="M72" i="902"/>
  <c r="N56" i="902"/>
  <c r="Q56" i="902" s="1"/>
  <c r="AB45" i="902"/>
  <c r="N45" i="902"/>
  <c r="Q45" i="902" s="1"/>
  <c r="AA45" i="902"/>
  <c r="N44" i="902"/>
  <c r="AB44" i="902"/>
  <c r="AA44" i="902"/>
  <c r="AB43" i="902"/>
  <c r="AA43" i="902"/>
  <c r="AB41" i="902"/>
  <c r="AA41" i="902"/>
  <c r="N41" i="902"/>
  <c r="Q41" i="902" s="1"/>
  <c r="N40" i="902"/>
  <c r="AB40" i="902"/>
  <c r="AA40" i="902"/>
  <c r="M55" i="902"/>
  <c r="AB39" i="902"/>
  <c r="N39" i="902"/>
  <c r="AB8" i="902"/>
  <c r="AA8" i="902"/>
  <c r="N8" i="902"/>
  <c r="AA7" i="902"/>
  <c r="N7" i="902"/>
  <c r="Q7" i="902" s="1"/>
  <c r="AB6" i="902"/>
  <c r="N6" i="902"/>
  <c r="Q6" i="902" s="1"/>
  <c r="AF125" i="900"/>
  <c r="AE125" i="900"/>
  <c r="N124" i="900"/>
  <c r="AF124" i="900"/>
  <c r="AE124" i="900"/>
  <c r="N109" i="900"/>
  <c r="AF109" i="900"/>
  <c r="AE109" i="900"/>
  <c r="AF108" i="900"/>
  <c r="N108" i="900"/>
  <c r="Q108" i="900" s="1"/>
  <c r="M106" i="900"/>
  <c r="AE90" i="900"/>
  <c r="N75" i="900"/>
  <c r="AF75" i="900"/>
  <c r="AE75" i="900"/>
  <c r="M89" i="900"/>
  <c r="N89" i="900" s="1"/>
  <c r="AF73" i="900"/>
  <c r="AE73" i="900"/>
  <c r="N73" i="900"/>
  <c r="Q73" i="900" s="1"/>
  <c r="AE61" i="900"/>
  <c r="AF61" i="900"/>
  <c r="N61" i="900"/>
  <c r="Q61" i="900" s="1"/>
  <c r="N60" i="900"/>
  <c r="AE60" i="900"/>
  <c r="AF59" i="900"/>
  <c r="N59" i="900"/>
  <c r="Q59" i="900" s="1"/>
  <c r="AF58" i="900"/>
  <c r="AE58" i="900"/>
  <c r="N58" i="900"/>
  <c r="AE57" i="900"/>
  <c r="AF57" i="900"/>
  <c r="N57" i="900"/>
  <c r="Q57" i="900" s="1"/>
  <c r="AF56" i="900"/>
  <c r="N56" i="900"/>
  <c r="Q56" i="900" s="1"/>
  <c r="AE56" i="900"/>
  <c r="AE44" i="900"/>
  <c r="AF44" i="900"/>
  <c r="N44" i="900"/>
  <c r="Q44" i="900" s="1"/>
  <c r="N43" i="900"/>
  <c r="AF43" i="900"/>
  <c r="AE40" i="900"/>
  <c r="AF40" i="900"/>
  <c r="N40" i="900"/>
  <c r="Q40" i="900" s="1"/>
  <c r="AF26" i="900"/>
  <c r="AE26" i="900"/>
  <c r="N25" i="900"/>
  <c r="AE25" i="900"/>
  <c r="N24" i="900"/>
  <c r="AE24" i="900"/>
  <c r="AF24" i="900"/>
  <c r="AF23" i="900"/>
  <c r="N23" i="900"/>
  <c r="AE22" i="900"/>
  <c r="N22" i="900"/>
  <c r="Q22" i="900" s="1"/>
  <c r="AF22" i="900"/>
  <c r="AF7" i="900"/>
  <c r="N7" i="900"/>
  <c r="Q7" i="900" s="1"/>
  <c r="N6" i="900"/>
  <c r="AE6" i="900"/>
  <c r="AF6" i="900"/>
  <c r="N133" i="899"/>
  <c r="AA133" i="899"/>
  <c r="AB133" i="899"/>
  <c r="AA130" i="899"/>
  <c r="AB130" i="899"/>
  <c r="AB129" i="899"/>
  <c r="AA129" i="899"/>
  <c r="N129" i="899"/>
  <c r="AA126" i="899"/>
  <c r="AB126" i="899"/>
  <c r="N125" i="899"/>
  <c r="AA125" i="899"/>
  <c r="AB125" i="899"/>
  <c r="AB120" i="899"/>
  <c r="AA120" i="899"/>
  <c r="N119" i="899"/>
  <c r="Q119" i="899" s="1"/>
  <c r="AA119" i="899"/>
  <c r="AB119" i="899"/>
  <c r="AB118" i="899"/>
  <c r="N118" i="899"/>
  <c r="AA118" i="899"/>
  <c r="AB117" i="899"/>
  <c r="N117" i="899"/>
  <c r="Q117" i="899" s="1"/>
  <c r="AB116" i="899"/>
  <c r="AA116" i="899"/>
  <c r="AB115" i="899"/>
  <c r="N115" i="899"/>
  <c r="Q115" i="899" s="1"/>
  <c r="AA115" i="899"/>
  <c r="AB114" i="899"/>
  <c r="N114" i="899"/>
  <c r="AA114" i="899"/>
  <c r="AB113" i="899"/>
  <c r="N113" i="899"/>
  <c r="Q113" i="899" s="1"/>
  <c r="AB112" i="899"/>
  <c r="M123" i="899"/>
  <c r="AA112" i="899"/>
  <c r="AB110" i="899"/>
  <c r="N110" i="899"/>
  <c r="AA110" i="899"/>
  <c r="AB109" i="899"/>
  <c r="N109" i="899"/>
  <c r="Q109" i="899" s="1"/>
  <c r="AB108" i="899"/>
  <c r="AA108" i="899"/>
  <c r="AA107" i="899"/>
  <c r="AB107" i="899"/>
  <c r="N107" i="899"/>
  <c r="N91" i="899"/>
  <c r="AB91" i="899"/>
  <c r="AA91" i="899"/>
  <c r="N90" i="899"/>
  <c r="AA90" i="899"/>
  <c r="M106" i="899"/>
  <c r="AB106" i="899" s="1"/>
  <c r="AC90" i="899" s="1"/>
  <c r="AB90" i="899"/>
  <c r="AB63" i="899"/>
  <c r="AA63" i="899"/>
  <c r="AB62" i="899"/>
  <c r="AA62" i="899"/>
  <c r="N62" i="899"/>
  <c r="Q62" i="899" s="1"/>
  <c r="N61" i="899"/>
  <c r="AA61" i="899"/>
  <c r="AB60" i="899"/>
  <c r="N60" i="899"/>
  <c r="Q60" i="899" s="1"/>
  <c r="AB59" i="899"/>
  <c r="AA59" i="899"/>
  <c r="AB58" i="899"/>
  <c r="N58" i="899"/>
  <c r="Q58" i="899" s="1"/>
  <c r="AA57" i="899"/>
  <c r="AB57" i="899"/>
  <c r="N57" i="899"/>
  <c r="N56" i="899"/>
  <c r="M72" i="899"/>
  <c r="AB45" i="899"/>
  <c r="AA45" i="899"/>
  <c r="AB44" i="899"/>
  <c r="AA44" i="899"/>
  <c r="N43" i="899"/>
  <c r="AA43" i="899"/>
  <c r="AB43" i="899"/>
  <c r="AB41" i="899"/>
  <c r="AA41" i="899"/>
  <c r="AB39" i="899"/>
  <c r="AA39" i="899"/>
  <c r="N39" i="899"/>
  <c r="Q39" i="899" s="1"/>
  <c r="M55" i="899"/>
  <c r="N55" i="899" s="1"/>
  <c r="M38" i="899"/>
  <c r="AB22" i="899"/>
  <c r="AA22" i="899"/>
  <c r="N22" i="899"/>
  <c r="N9" i="899"/>
  <c r="AA9" i="899"/>
  <c r="AB9" i="899"/>
  <c r="AB8" i="899"/>
  <c r="N8" i="899"/>
  <c r="Q8" i="899" s="1"/>
  <c r="N7" i="899"/>
  <c r="AA7" i="899"/>
  <c r="AB6" i="899"/>
  <c r="AA6" i="899"/>
  <c r="N6" i="899"/>
  <c r="Q6" i="899" s="1"/>
  <c r="AF126" i="897"/>
  <c r="N126" i="897"/>
  <c r="Q126" i="897" s="1"/>
  <c r="AF125" i="897"/>
  <c r="AE125" i="897"/>
  <c r="M140" i="897"/>
  <c r="AF140" i="897" s="1"/>
  <c r="AG124" i="897" s="1"/>
  <c r="N124" i="897"/>
  <c r="AE124" i="897"/>
  <c r="AF124" i="897"/>
  <c r="AE109" i="897"/>
  <c r="N109" i="897"/>
  <c r="AF109" i="897"/>
  <c r="N108" i="897"/>
  <c r="AE108" i="897"/>
  <c r="AF108" i="897"/>
  <c r="N107" i="897"/>
  <c r="AE107" i="897"/>
  <c r="N91" i="897"/>
  <c r="AE91" i="897"/>
  <c r="AF91" i="897"/>
  <c r="AE90" i="897"/>
  <c r="AF90" i="897"/>
  <c r="N90" i="897"/>
  <c r="AF75" i="897"/>
  <c r="AE75" i="897"/>
  <c r="N75" i="897"/>
  <c r="AF74" i="897"/>
  <c r="N74" i="897"/>
  <c r="Q74" i="897" s="1"/>
  <c r="AE61" i="897"/>
  <c r="AF61" i="897"/>
  <c r="N61" i="897"/>
  <c r="N60" i="897"/>
  <c r="AF60" i="897"/>
  <c r="AE60" i="897"/>
  <c r="AF59" i="897"/>
  <c r="N59" i="897"/>
  <c r="Q59" i="897" s="1"/>
  <c r="AF57" i="897"/>
  <c r="AE57" i="897"/>
  <c r="N57" i="897"/>
  <c r="AF56" i="897"/>
  <c r="N56" i="897"/>
  <c r="Q56" i="897" s="1"/>
  <c r="AE56" i="897"/>
  <c r="AF44" i="897"/>
  <c r="AE44" i="897"/>
  <c r="N44" i="897"/>
  <c r="Q44" i="897" s="1"/>
  <c r="AF43" i="897"/>
  <c r="AE43" i="897"/>
  <c r="N43" i="897"/>
  <c r="AF40" i="897"/>
  <c r="AE40" i="897"/>
  <c r="N40" i="897"/>
  <c r="Q40" i="897" s="1"/>
  <c r="N39" i="897"/>
  <c r="AE39" i="897"/>
  <c r="AF39" i="897"/>
  <c r="N26" i="897"/>
  <c r="AF26" i="897"/>
  <c r="AE26" i="897"/>
  <c r="AF25" i="897"/>
  <c r="N25" i="897"/>
  <c r="AE25" i="897"/>
  <c r="AF24" i="897"/>
  <c r="N24" i="897"/>
  <c r="Q24" i="897" s="1"/>
  <c r="AF23" i="897"/>
  <c r="N23" i="897"/>
  <c r="Q23" i="897" s="1"/>
  <c r="M38" i="897"/>
  <c r="AF22" i="897"/>
  <c r="AE22" i="897"/>
  <c r="AE7" i="897"/>
  <c r="AF7" i="897"/>
  <c r="N6" i="897"/>
  <c r="AF6" i="897"/>
  <c r="AE6" i="897"/>
  <c r="M21" i="897"/>
  <c r="N5" i="897"/>
  <c r="AF5" i="897"/>
  <c r="AE5" i="897"/>
  <c r="N134" i="896"/>
  <c r="AA134" i="896"/>
  <c r="AB134" i="896"/>
  <c r="Q133" i="896"/>
  <c r="P133" i="896"/>
  <c r="AB133" i="896"/>
  <c r="AA133" i="896"/>
  <c r="N130" i="896"/>
  <c r="AA130" i="896"/>
  <c r="AB130" i="896"/>
  <c r="N129" i="896"/>
  <c r="AA129" i="896"/>
  <c r="AB129" i="896"/>
  <c r="N126" i="896"/>
  <c r="AA126" i="896"/>
  <c r="AB126" i="896"/>
  <c r="N125" i="896"/>
  <c r="AA125" i="896"/>
  <c r="AB125" i="896"/>
  <c r="AB124" i="896"/>
  <c r="N124" i="896"/>
  <c r="N119" i="896"/>
  <c r="AB119" i="896"/>
  <c r="AA119" i="896"/>
  <c r="AA118" i="896"/>
  <c r="N118" i="896"/>
  <c r="AB118" i="896"/>
  <c r="AB117" i="896"/>
  <c r="N117" i="896"/>
  <c r="Q117" i="896" s="1"/>
  <c r="N115" i="896"/>
  <c r="AA115" i="896"/>
  <c r="AB115" i="896"/>
  <c r="AA114" i="896"/>
  <c r="N114" i="896"/>
  <c r="AB114" i="896"/>
  <c r="AA111" i="896"/>
  <c r="AB111" i="896"/>
  <c r="AA110" i="896"/>
  <c r="N110" i="896"/>
  <c r="AB110" i="896"/>
  <c r="AB109" i="896"/>
  <c r="N109" i="896"/>
  <c r="Q109" i="896" s="1"/>
  <c r="N107" i="896"/>
  <c r="AB107" i="896"/>
  <c r="AA107" i="896"/>
  <c r="N91" i="896"/>
  <c r="AA91" i="896"/>
  <c r="M106" i="896"/>
  <c r="N90" i="896"/>
  <c r="AA90" i="896"/>
  <c r="N62" i="896"/>
  <c r="AA62" i="896"/>
  <c r="AA61" i="896"/>
  <c r="AB61" i="896"/>
  <c r="N61" i="896"/>
  <c r="AB60" i="896"/>
  <c r="N60" i="896"/>
  <c r="Q60" i="896" s="1"/>
  <c r="AA57" i="896"/>
  <c r="AB57" i="896"/>
  <c r="N57" i="896"/>
  <c r="AB45" i="896"/>
  <c r="N45" i="896"/>
  <c r="Q45" i="896" s="1"/>
  <c r="N44" i="896"/>
  <c r="AB44" i="896"/>
  <c r="AA44" i="896"/>
  <c r="AB43" i="896"/>
  <c r="AA43" i="896"/>
  <c r="N43" i="896"/>
  <c r="AB42" i="896"/>
  <c r="N42" i="896"/>
  <c r="AB41" i="896"/>
  <c r="N41" i="896"/>
  <c r="Q41" i="896" s="1"/>
  <c r="N40" i="896"/>
  <c r="Q40" i="896" s="1"/>
  <c r="AA40" i="896"/>
  <c r="AB40" i="896"/>
  <c r="N39" i="896"/>
  <c r="AB39" i="896"/>
  <c r="M55" i="896"/>
  <c r="AB55" i="896" s="1"/>
  <c r="AC39" i="896" s="1"/>
  <c r="N23" i="896"/>
  <c r="AA23" i="896"/>
  <c r="M38" i="896"/>
  <c r="AB22" i="896"/>
  <c r="AA22" i="896"/>
  <c r="N22" i="896"/>
  <c r="AA7" i="896"/>
  <c r="AB7" i="896"/>
  <c r="N7" i="896"/>
  <c r="AB6" i="896"/>
  <c r="AA6" i="896"/>
  <c r="N6" i="896"/>
  <c r="Q6" i="896" s="1"/>
  <c r="N124" i="894"/>
  <c r="AF124" i="894"/>
  <c r="AE124" i="894"/>
  <c r="AE109" i="894"/>
  <c r="AF109" i="894"/>
  <c r="AF108" i="894"/>
  <c r="AE108" i="894"/>
  <c r="N108" i="894"/>
  <c r="N107" i="894"/>
  <c r="M123" i="894"/>
  <c r="N123" i="894" s="1"/>
  <c r="AF107" i="894"/>
  <c r="AE107" i="894"/>
  <c r="N91" i="894"/>
  <c r="AE91" i="894"/>
  <c r="AF91" i="894"/>
  <c r="AF90" i="894"/>
  <c r="N90" i="894"/>
  <c r="Q90" i="894" s="1"/>
  <c r="AE90" i="894"/>
  <c r="AE75" i="894"/>
  <c r="AF75" i="894"/>
  <c r="N75" i="894"/>
  <c r="Q75" i="894" s="1"/>
  <c r="AE61" i="894"/>
  <c r="AF61" i="894"/>
  <c r="N60" i="894"/>
  <c r="AE60" i="894"/>
  <c r="AF60" i="894"/>
  <c r="AE57" i="894"/>
  <c r="AF57" i="894"/>
  <c r="N56" i="894"/>
  <c r="AE56" i="894"/>
  <c r="AF56" i="894"/>
  <c r="N44" i="894"/>
  <c r="AE44" i="894"/>
  <c r="AF44" i="894"/>
  <c r="N43" i="894"/>
  <c r="AE43" i="894"/>
  <c r="AF42" i="894"/>
  <c r="N42" i="894"/>
  <c r="Q42" i="894" s="1"/>
  <c r="AF41" i="894"/>
  <c r="N41" i="894"/>
  <c r="Q41" i="894" s="1"/>
  <c r="N40" i="894"/>
  <c r="AF40" i="894"/>
  <c r="AE40" i="894"/>
  <c r="M55" i="894"/>
  <c r="N39" i="894"/>
  <c r="AE39" i="894"/>
  <c r="AF39" i="894"/>
  <c r="N26" i="894"/>
  <c r="AE26" i="894"/>
  <c r="AF26" i="894"/>
  <c r="AF25" i="894"/>
  <c r="N25" i="894"/>
  <c r="Q25" i="894" s="1"/>
  <c r="AE25" i="894"/>
  <c r="M38" i="894"/>
  <c r="AF22" i="894"/>
  <c r="AE22" i="894"/>
  <c r="AE7" i="894"/>
  <c r="AF7" i="894"/>
  <c r="N6" i="894"/>
  <c r="AE6" i="894"/>
  <c r="AF6" i="894"/>
  <c r="N5" i="894"/>
  <c r="AF5" i="894"/>
  <c r="M21" i="894"/>
  <c r="N21" i="894" s="1"/>
  <c r="AE5" i="894"/>
  <c r="AB135" i="893"/>
  <c r="N135" i="893"/>
  <c r="Q135" i="893" s="1"/>
  <c r="N134" i="893"/>
  <c r="AA134" i="893"/>
  <c r="AB134" i="893"/>
  <c r="N133" i="893"/>
  <c r="AB133" i="893"/>
  <c r="AB132" i="893"/>
  <c r="N132" i="893"/>
  <c r="Q132" i="893" s="1"/>
  <c r="AB131" i="893"/>
  <c r="N131" i="893"/>
  <c r="Q131" i="893" s="1"/>
  <c r="N130" i="893"/>
  <c r="AB130" i="893"/>
  <c r="AA130" i="893"/>
  <c r="N129" i="893"/>
  <c r="AB129" i="893"/>
  <c r="AA129" i="893"/>
  <c r="AB127" i="893"/>
  <c r="N127" i="893"/>
  <c r="Q127" i="893" s="1"/>
  <c r="N126" i="893"/>
  <c r="AA126" i="893"/>
  <c r="AB126" i="893"/>
  <c r="N125" i="893"/>
  <c r="AB125" i="893"/>
  <c r="AA125" i="893"/>
  <c r="M140" i="893"/>
  <c r="AA124" i="893"/>
  <c r="N124" i="893"/>
  <c r="Q124" i="893" s="1"/>
  <c r="AB124" i="893"/>
  <c r="AA119" i="893"/>
  <c r="AB119" i="893"/>
  <c r="AA118" i="893"/>
  <c r="AB118" i="893"/>
  <c r="N118" i="893"/>
  <c r="N114" i="893"/>
  <c r="AA114" i="893"/>
  <c r="AB114" i="893"/>
  <c r="AA111" i="893"/>
  <c r="AB111" i="893"/>
  <c r="N111" i="893"/>
  <c r="Q111" i="893" s="1"/>
  <c r="N110" i="893"/>
  <c r="AB110" i="893"/>
  <c r="AA110" i="893"/>
  <c r="AB107" i="893"/>
  <c r="AA107" i="893"/>
  <c r="N107" i="893"/>
  <c r="Q107" i="893" s="1"/>
  <c r="N91" i="893"/>
  <c r="AB91" i="893"/>
  <c r="AA91" i="893"/>
  <c r="M106" i="893"/>
  <c r="N90" i="893"/>
  <c r="AA90" i="893"/>
  <c r="AB73" i="893"/>
  <c r="M89" i="893"/>
  <c r="AB89" i="893" s="1"/>
  <c r="AC73" i="893" s="1"/>
  <c r="N73" i="893"/>
  <c r="Q73" i="893" s="1"/>
  <c r="N62" i="893"/>
  <c r="AA62" i="893"/>
  <c r="AB62" i="893"/>
  <c r="AB61" i="893"/>
  <c r="N61" i="893"/>
  <c r="AA61" i="893"/>
  <c r="N58" i="893"/>
  <c r="AA58" i="893"/>
  <c r="AB58" i="893"/>
  <c r="AB57" i="893"/>
  <c r="AA57" i="893"/>
  <c r="N57" i="893"/>
  <c r="AB56" i="893"/>
  <c r="N56" i="893"/>
  <c r="AB44" i="893"/>
  <c r="AA44" i="893"/>
  <c r="N43" i="893"/>
  <c r="AB43" i="893"/>
  <c r="AA43" i="893"/>
  <c r="AB42" i="893"/>
  <c r="N42" i="893"/>
  <c r="Q42" i="893" s="1"/>
  <c r="N40" i="893"/>
  <c r="AA40" i="893"/>
  <c r="AB40" i="893"/>
  <c r="N39" i="893"/>
  <c r="AA39" i="893"/>
  <c r="AB39" i="893"/>
  <c r="M38" i="893"/>
  <c r="N22" i="893"/>
  <c r="Q22" i="893" s="1"/>
  <c r="N9" i="893"/>
  <c r="AB9" i="893"/>
  <c r="AA9" i="893"/>
  <c r="N8" i="893"/>
  <c r="AB8" i="893"/>
  <c r="AA8" i="893"/>
  <c r="AB7" i="893"/>
  <c r="AA7" i="893"/>
  <c r="N7" i="893"/>
  <c r="AB5" i="893"/>
  <c r="N5" i="893"/>
  <c r="Q5" i="893" s="1"/>
  <c r="AE126" i="891"/>
  <c r="AF126" i="891"/>
  <c r="AF125" i="891"/>
  <c r="AE125" i="891"/>
  <c r="N125" i="891"/>
  <c r="N124" i="891"/>
  <c r="AE124" i="891"/>
  <c r="AF124" i="891"/>
  <c r="N109" i="891"/>
  <c r="AF109" i="891"/>
  <c r="AE109" i="891"/>
  <c r="AF108" i="891"/>
  <c r="N108" i="891"/>
  <c r="M123" i="891"/>
  <c r="N107" i="891"/>
  <c r="Q107" i="891" s="1"/>
  <c r="AE107" i="891"/>
  <c r="AE91" i="891"/>
  <c r="N91" i="891"/>
  <c r="Q91" i="891" s="1"/>
  <c r="AF91" i="891"/>
  <c r="AF76" i="891"/>
  <c r="AE76" i="891"/>
  <c r="N75" i="891"/>
  <c r="AE75" i="891"/>
  <c r="AF75" i="891"/>
  <c r="AF74" i="891"/>
  <c r="AE74" i="891"/>
  <c r="N74" i="891"/>
  <c r="M89" i="891"/>
  <c r="AF73" i="891"/>
  <c r="N73" i="891"/>
  <c r="AF62" i="891"/>
  <c r="AE62" i="891"/>
  <c r="N62" i="891"/>
  <c r="AF60" i="891"/>
  <c r="N60" i="891"/>
  <c r="AE59" i="891"/>
  <c r="N59" i="891"/>
  <c r="Q59" i="891" s="1"/>
  <c r="AF59" i="891"/>
  <c r="AF58" i="891"/>
  <c r="AE58" i="891"/>
  <c r="N58" i="891"/>
  <c r="M72" i="891"/>
  <c r="AE56" i="891"/>
  <c r="N56" i="891"/>
  <c r="Q56" i="891" s="1"/>
  <c r="AE44" i="891"/>
  <c r="AF44" i="891"/>
  <c r="N44" i="891"/>
  <c r="Q44" i="891" s="1"/>
  <c r="AE41" i="891"/>
  <c r="N41" i="891"/>
  <c r="AF41" i="891"/>
  <c r="AE40" i="891"/>
  <c r="N40" i="891"/>
  <c r="Q40" i="891" s="1"/>
  <c r="AF40" i="891"/>
  <c r="AF26" i="891"/>
  <c r="N26" i="891"/>
  <c r="Q26" i="891" s="1"/>
  <c r="AE26" i="891"/>
  <c r="AE25" i="891"/>
  <c r="AF25" i="891"/>
  <c r="N25" i="891"/>
  <c r="Q25" i="891" s="1"/>
  <c r="AF24" i="891"/>
  <c r="N24" i="891"/>
  <c r="M38" i="891"/>
  <c r="AE22" i="891"/>
  <c r="N22" i="891"/>
  <c r="AF22" i="891"/>
  <c r="AE7" i="891"/>
  <c r="N7" i="891"/>
  <c r="AF7" i="891"/>
  <c r="AF6" i="891"/>
  <c r="AE6" i="891"/>
  <c r="N6" i="891"/>
  <c r="Q6" i="891" s="1"/>
  <c r="AA135" i="890"/>
  <c r="AB135" i="890"/>
  <c r="N135" i="890"/>
  <c r="Q135" i="890" s="1"/>
  <c r="AA131" i="890"/>
  <c r="AB131" i="890"/>
  <c r="N131" i="890"/>
  <c r="Q131" i="890" s="1"/>
  <c r="AA127" i="890"/>
  <c r="AB127" i="890"/>
  <c r="N127" i="890"/>
  <c r="Q127" i="890" s="1"/>
  <c r="M140" i="890"/>
  <c r="AA124" i="890"/>
  <c r="AB119" i="890"/>
  <c r="AA119" i="890"/>
  <c r="AB118" i="890"/>
  <c r="AA118" i="890"/>
  <c r="N118" i="890"/>
  <c r="Q118" i="890" s="1"/>
  <c r="AB117" i="890"/>
  <c r="AA117" i="890"/>
  <c r="N117" i="890"/>
  <c r="Q117" i="890" s="1"/>
  <c r="AB115" i="890"/>
  <c r="AA115" i="890"/>
  <c r="AA114" i="890"/>
  <c r="AB114" i="890"/>
  <c r="N114" i="890"/>
  <c r="Q114" i="890" s="1"/>
  <c r="AA113" i="890"/>
  <c r="N113" i="890"/>
  <c r="Q113" i="890" s="1"/>
  <c r="AB113" i="890"/>
  <c r="AA110" i="890"/>
  <c r="AB110" i="890"/>
  <c r="N110" i="890"/>
  <c r="Q110" i="890" s="1"/>
  <c r="AB109" i="890"/>
  <c r="N109" i="890"/>
  <c r="Q109" i="890" s="1"/>
  <c r="AA109" i="890"/>
  <c r="M123" i="890"/>
  <c r="AA107" i="890"/>
  <c r="N91" i="890"/>
  <c r="AA91" i="890"/>
  <c r="AB91" i="890"/>
  <c r="M89" i="890"/>
  <c r="AA73" i="890"/>
  <c r="AB73" i="890"/>
  <c r="N61" i="890"/>
  <c r="Q61" i="890" s="1"/>
  <c r="AA61" i="890"/>
  <c r="AB61" i="890"/>
  <c r="N60" i="890"/>
  <c r="AB60" i="890"/>
  <c r="AA60" i="890"/>
  <c r="N57" i="890"/>
  <c r="Q57" i="890" s="1"/>
  <c r="AA57" i="890"/>
  <c r="AB57" i="890"/>
  <c r="AA56" i="890"/>
  <c r="AB56" i="890"/>
  <c r="N43" i="890"/>
  <c r="Q43" i="890" s="1"/>
  <c r="AA43" i="890"/>
  <c r="AB43" i="890"/>
  <c r="N42" i="890"/>
  <c r="AA42" i="890"/>
  <c r="AB42" i="890"/>
  <c r="M55" i="890"/>
  <c r="AB39" i="890"/>
  <c r="N22" i="890"/>
  <c r="AA22" i="890"/>
  <c r="AA9" i="890"/>
  <c r="N9" i="890"/>
  <c r="Q9" i="890" s="1"/>
  <c r="AB9" i="890"/>
  <c r="AB7" i="890"/>
  <c r="N7" i="890"/>
  <c r="Q7" i="890" s="1"/>
  <c r="AB6" i="890"/>
  <c r="N6" i="890"/>
  <c r="Q6" i="890" s="1"/>
  <c r="AA6" i="890"/>
  <c r="Q136" i="938"/>
  <c r="P136" i="938"/>
  <c r="Q107" i="939"/>
  <c r="P107" i="939"/>
  <c r="Q41" i="939"/>
  <c r="P41" i="939"/>
  <c r="Q91" i="939"/>
  <c r="P91" i="939"/>
  <c r="N21" i="938"/>
  <c r="AB21" i="938"/>
  <c r="AC5" i="938" s="1"/>
  <c r="AA21" i="938"/>
  <c r="P22" i="938"/>
  <c r="Q22" i="938"/>
  <c r="Q125" i="938"/>
  <c r="P125" i="938"/>
  <c r="Q132" i="938"/>
  <c r="P132" i="938"/>
  <c r="N38" i="939"/>
  <c r="AF38" i="939"/>
  <c r="AG22" i="939" s="1"/>
  <c r="AE38" i="939"/>
  <c r="Q137" i="938"/>
  <c r="P137" i="938"/>
  <c r="Q44" i="938"/>
  <c r="P44" i="938"/>
  <c r="N21" i="939"/>
  <c r="AF21" i="939"/>
  <c r="AG5" i="939" s="1"/>
  <c r="AE21" i="939"/>
  <c r="P46" i="938"/>
  <c r="Q46" i="938"/>
  <c r="Q23" i="938"/>
  <c r="P23" i="938"/>
  <c r="Q128" i="938"/>
  <c r="P128" i="938"/>
  <c r="Q133" i="938"/>
  <c r="P133" i="938"/>
  <c r="F2" i="938"/>
  <c r="I3" i="937"/>
  <c r="AB123" i="938"/>
  <c r="AC107" i="938" s="1"/>
  <c r="AA123" i="938"/>
  <c r="N123" i="938"/>
  <c r="P42" i="938"/>
  <c r="Q42" i="938"/>
  <c r="AA140" i="938"/>
  <c r="N140" i="938"/>
  <c r="AB140" i="938"/>
  <c r="AC124" i="938" s="1"/>
  <c r="Q40" i="939"/>
  <c r="P40" i="939"/>
  <c r="AB106" i="938"/>
  <c r="AC90" i="938" s="1"/>
  <c r="AA106" i="938"/>
  <c r="N106" i="938"/>
  <c r="Q129" i="938"/>
  <c r="P129" i="938"/>
  <c r="Q89" i="939"/>
  <c r="R73" i="939" s="1"/>
  <c r="P89" i="939"/>
  <c r="N6" i="938"/>
  <c r="N10" i="938"/>
  <c r="AB23" i="938"/>
  <c r="AA42" i="938"/>
  <c r="AA46" i="938"/>
  <c r="N58" i="938"/>
  <c r="N62" i="938"/>
  <c r="N108" i="938"/>
  <c r="N112" i="938"/>
  <c r="N116" i="938"/>
  <c r="N120" i="938"/>
  <c r="AB125" i="938"/>
  <c r="AB129" i="938"/>
  <c r="AB133" i="938"/>
  <c r="AB137" i="938"/>
  <c r="N6" i="939"/>
  <c r="N55" i="939"/>
  <c r="N57" i="939"/>
  <c r="AA22" i="938"/>
  <c r="P41" i="938"/>
  <c r="AB42" i="938"/>
  <c r="P45" i="938"/>
  <c r="AB46" i="938"/>
  <c r="AA109" i="938"/>
  <c r="AA113" i="938"/>
  <c r="AA117" i="938"/>
  <c r="AA124" i="938"/>
  <c r="N5" i="939"/>
  <c r="AE7" i="939"/>
  <c r="P26" i="939"/>
  <c r="P39" i="939"/>
  <c r="N43" i="939"/>
  <c r="N56" i="939"/>
  <c r="AE58" i="939"/>
  <c r="M72" i="939"/>
  <c r="P75" i="939"/>
  <c r="P90" i="939"/>
  <c r="AE108" i="939"/>
  <c r="N140" i="939"/>
  <c r="AB22" i="938"/>
  <c r="AB124" i="938"/>
  <c r="AA128" i="938"/>
  <c r="AA132" i="938"/>
  <c r="AA136" i="938"/>
  <c r="H1" i="939"/>
  <c r="AE22" i="939"/>
  <c r="N25" i="939"/>
  <c r="AE40" i="939"/>
  <c r="N74" i="939"/>
  <c r="AE91" i="939"/>
  <c r="N126" i="939"/>
  <c r="N9" i="938"/>
  <c r="N39" i="938"/>
  <c r="N57" i="938"/>
  <c r="N61" i="938"/>
  <c r="N90" i="938"/>
  <c r="P107" i="938"/>
  <c r="P127" i="938"/>
  <c r="AB128" i="938"/>
  <c r="AB132" i="938"/>
  <c r="AB136" i="938"/>
  <c r="AF22" i="939"/>
  <c r="AF40" i="939"/>
  <c r="AF91" i="939"/>
  <c r="AE107" i="939"/>
  <c r="AA6" i="938"/>
  <c r="AA10" i="938"/>
  <c r="P40" i="938"/>
  <c r="AA58" i="938"/>
  <c r="AA62" i="938"/>
  <c r="AA108" i="938"/>
  <c r="AA112" i="938"/>
  <c r="AA116" i="938"/>
  <c r="AA120" i="938"/>
  <c r="N126" i="938"/>
  <c r="N130" i="938"/>
  <c r="AE6" i="939"/>
  <c r="AE57" i="939"/>
  <c r="AF107" i="939"/>
  <c r="M123" i="939"/>
  <c r="M38" i="938"/>
  <c r="N43" i="938"/>
  <c r="N73" i="938"/>
  <c r="M89" i="938"/>
  <c r="P111" i="938"/>
  <c r="N24" i="939"/>
  <c r="AE43" i="939"/>
  <c r="P73" i="939"/>
  <c r="N125" i="939"/>
  <c r="M55" i="938"/>
  <c r="P134" i="938"/>
  <c r="AE5" i="939"/>
  <c r="AE25" i="939"/>
  <c r="P42" i="939"/>
  <c r="AE56" i="939"/>
  <c r="AE89" i="939"/>
  <c r="AE126" i="939"/>
  <c r="AA9" i="938"/>
  <c r="M72" i="938"/>
  <c r="AF5" i="939"/>
  <c r="AF89" i="939"/>
  <c r="AG73" i="939" s="1"/>
  <c r="P8" i="938"/>
  <c r="AA39" i="938"/>
  <c r="P60" i="938"/>
  <c r="P110" i="938"/>
  <c r="P114" i="938"/>
  <c r="P118" i="938"/>
  <c r="AA126" i="938"/>
  <c r="AA130" i="938"/>
  <c r="AA134" i="938"/>
  <c r="AE55" i="939"/>
  <c r="M106" i="939"/>
  <c r="P109" i="939"/>
  <c r="AA43" i="938"/>
  <c r="AE140" i="939"/>
  <c r="N21" i="936"/>
  <c r="AF21" i="936"/>
  <c r="AG5" i="936" s="1"/>
  <c r="AE21" i="936"/>
  <c r="P113" i="935"/>
  <c r="Q113" i="935"/>
  <c r="Q133" i="935"/>
  <c r="P133" i="935"/>
  <c r="F2" i="935"/>
  <c r="I3" i="934"/>
  <c r="P109" i="935"/>
  <c r="Q109" i="935"/>
  <c r="Q129" i="935"/>
  <c r="P129" i="935"/>
  <c r="N123" i="935"/>
  <c r="AB123" i="935"/>
  <c r="AC107" i="935" s="1"/>
  <c r="AA123" i="935"/>
  <c r="Q127" i="935"/>
  <c r="P127" i="935"/>
  <c r="P106" i="936"/>
  <c r="Q106" i="936"/>
  <c r="R90" i="936" s="1"/>
  <c r="P108" i="936"/>
  <c r="Q108" i="936"/>
  <c r="P7" i="935"/>
  <c r="Q7" i="935"/>
  <c r="P63" i="935"/>
  <c r="Q63" i="935"/>
  <c r="Q125" i="935"/>
  <c r="P125" i="935"/>
  <c r="Q136" i="935"/>
  <c r="P136" i="935"/>
  <c r="Q40" i="936"/>
  <c r="P40" i="936"/>
  <c r="N21" i="935"/>
  <c r="AB21" i="935"/>
  <c r="AC5" i="935" s="1"/>
  <c r="AA21" i="935"/>
  <c r="P58" i="936"/>
  <c r="Q58" i="936"/>
  <c r="Q132" i="935"/>
  <c r="P132" i="935"/>
  <c r="P59" i="935"/>
  <c r="Q59" i="935"/>
  <c r="Q91" i="936"/>
  <c r="P91" i="936"/>
  <c r="Q128" i="935"/>
  <c r="P128" i="935"/>
  <c r="N38" i="936"/>
  <c r="AF38" i="936"/>
  <c r="AG22" i="936" s="1"/>
  <c r="AE38" i="936"/>
  <c r="Q23" i="935"/>
  <c r="P23" i="935"/>
  <c r="P117" i="935"/>
  <c r="Q117" i="935"/>
  <c r="Q137" i="935"/>
  <c r="P137" i="935"/>
  <c r="P7" i="936"/>
  <c r="Q7" i="936"/>
  <c r="Q41" i="936"/>
  <c r="P41" i="936"/>
  <c r="N89" i="936"/>
  <c r="AF89" i="936"/>
  <c r="AG73" i="936" s="1"/>
  <c r="AE89" i="936"/>
  <c r="Q107" i="936"/>
  <c r="P107" i="936"/>
  <c r="AA140" i="935"/>
  <c r="N140" i="935"/>
  <c r="AB140" i="935"/>
  <c r="AC124" i="935" s="1"/>
  <c r="N6" i="935"/>
  <c r="N10" i="935"/>
  <c r="AB23" i="935"/>
  <c r="AA42" i="935"/>
  <c r="AA46" i="935"/>
  <c r="AB55" i="935"/>
  <c r="AC39" i="935" s="1"/>
  <c r="N58" i="935"/>
  <c r="N62" i="935"/>
  <c r="N108" i="935"/>
  <c r="N112" i="935"/>
  <c r="N116" i="935"/>
  <c r="N120" i="935"/>
  <c r="AB125" i="935"/>
  <c r="AB129" i="935"/>
  <c r="AB133" i="935"/>
  <c r="AB137" i="935"/>
  <c r="N6" i="936"/>
  <c r="AE23" i="936"/>
  <c r="AF41" i="936"/>
  <c r="N55" i="936"/>
  <c r="N57" i="936"/>
  <c r="N5" i="935"/>
  <c r="AA7" i="935"/>
  <c r="P41" i="935"/>
  <c r="P45" i="935"/>
  <c r="AA59" i="935"/>
  <c r="AA63" i="935"/>
  <c r="AA109" i="935"/>
  <c r="AA113" i="935"/>
  <c r="AA117" i="935"/>
  <c r="AA124" i="935"/>
  <c r="N5" i="936"/>
  <c r="AE7" i="936"/>
  <c r="P26" i="936"/>
  <c r="P39" i="936"/>
  <c r="N43" i="936"/>
  <c r="N56" i="936"/>
  <c r="AE58" i="936"/>
  <c r="M72" i="936"/>
  <c r="P75" i="936"/>
  <c r="P90" i="936"/>
  <c r="AE108" i="936"/>
  <c r="N140" i="936"/>
  <c r="AB7" i="935"/>
  <c r="AB59" i="935"/>
  <c r="AB63" i="935"/>
  <c r="AB109" i="935"/>
  <c r="AB113" i="935"/>
  <c r="AB117" i="935"/>
  <c r="AB124" i="935"/>
  <c r="AA128" i="935"/>
  <c r="AA132" i="935"/>
  <c r="AA136" i="935"/>
  <c r="H1" i="936"/>
  <c r="AF7" i="936"/>
  <c r="AE22" i="936"/>
  <c r="N25" i="936"/>
  <c r="AE40" i="936"/>
  <c r="AF58" i="936"/>
  <c r="N74" i="936"/>
  <c r="AE91" i="936"/>
  <c r="AF108" i="936"/>
  <c r="N126" i="936"/>
  <c r="N9" i="935"/>
  <c r="AF22" i="936"/>
  <c r="AA6" i="935"/>
  <c r="AA10" i="935"/>
  <c r="N56" i="935"/>
  <c r="AA58" i="935"/>
  <c r="AA62" i="935"/>
  <c r="N106" i="935"/>
  <c r="AA108" i="935"/>
  <c r="AA112" i="935"/>
  <c r="AA116" i="935"/>
  <c r="AA120" i="935"/>
  <c r="N126" i="935"/>
  <c r="N130" i="935"/>
  <c r="N134" i="935"/>
  <c r="AE6" i="936"/>
  <c r="N42" i="936"/>
  <c r="AE57" i="936"/>
  <c r="AF107" i="936"/>
  <c r="M123" i="936"/>
  <c r="M38" i="935"/>
  <c r="AE106" i="936"/>
  <c r="AF106" i="936"/>
  <c r="AG90" i="936" s="1"/>
  <c r="M72" i="935"/>
  <c r="AF5" i="936"/>
  <c r="P8" i="935"/>
  <c r="P60" i="935"/>
  <c r="P110" i="935"/>
  <c r="P114" i="935"/>
  <c r="P118" i="935"/>
  <c r="AE55" i="936"/>
  <c r="AA43" i="935"/>
  <c r="AA56" i="935"/>
  <c r="N22" i="936"/>
  <c r="AF73" i="936"/>
  <c r="AE140" i="936"/>
  <c r="Q8" i="932"/>
  <c r="P8" i="932"/>
  <c r="Q109" i="932"/>
  <c r="P109" i="932"/>
  <c r="P46" i="932"/>
  <c r="Q46" i="932"/>
  <c r="Q118" i="932"/>
  <c r="P118" i="932"/>
  <c r="Q114" i="932"/>
  <c r="P114" i="932"/>
  <c r="Q109" i="933"/>
  <c r="P109" i="933"/>
  <c r="P42" i="932"/>
  <c r="Q42" i="932"/>
  <c r="Q110" i="932"/>
  <c r="P110" i="932"/>
  <c r="Q124" i="933"/>
  <c r="P124" i="933"/>
  <c r="Q119" i="932"/>
  <c r="P119" i="932"/>
  <c r="N38" i="933"/>
  <c r="AF38" i="933"/>
  <c r="AG22" i="933" s="1"/>
  <c r="AE38" i="933"/>
  <c r="Q115" i="932"/>
  <c r="P115" i="932"/>
  <c r="Q7" i="933"/>
  <c r="P7" i="933"/>
  <c r="N106" i="933"/>
  <c r="AF106" i="933"/>
  <c r="AG90" i="933" s="1"/>
  <c r="AE106" i="933"/>
  <c r="I3" i="931"/>
  <c r="F2" i="932"/>
  <c r="Q60" i="932"/>
  <c r="P60" i="932"/>
  <c r="N21" i="933"/>
  <c r="AF21" i="933"/>
  <c r="AG5" i="933" s="1"/>
  <c r="AE21" i="933"/>
  <c r="Q60" i="933"/>
  <c r="P60" i="933"/>
  <c r="Q111" i="932"/>
  <c r="P111" i="932"/>
  <c r="Q58" i="933"/>
  <c r="P58" i="933"/>
  <c r="N89" i="933"/>
  <c r="AF89" i="933"/>
  <c r="AG73" i="933" s="1"/>
  <c r="AE89" i="933"/>
  <c r="Q123" i="933"/>
  <c r="R107" i="933" s="1"/>
  <c r="P123" i="933"/>
  <c r="N21" i="932"/>
  <c r="AB21" i="932"/>
  <c r="AC5" i="932" s="1"/>
  <c r="AA21" i="932"/>
  <c r="Q113" i="932"/>
  <c r="P113" i="932"/>
  <c r="Q137" i="932"/>
  <c r="P137" i="932"/>
  <c r="P124" i="932"/>
  <c r="Q124" i="932"/>
  <c r="P9" i="932"/>
  <c r="AB22" i="932"/>
  <c r="N41" i="932"/>
  <c r="N45" i="932"/>
  <c r="P59" i="932"/>
  <c r="AB60" i="932"/>
  <c r="P63" i="932"/>
  <c r="AB73" i="932"/>
  <c r="AB110" i="932"/>
  <c r="AB114" i="932"/>
  <c r="P117" i="932"/>
  <c r="AB118" i="932"/>
  <c r="N123" i="932"/>
  <c r="AA137" i="932"/>
  <c r="N26" i="933"/>
  <c r="N39" i="933"/>
  <c r="M55" i="933"/>
  <c r="N75" i="933"/>
  <c r="N90" i="933"/>
  <c r="E8" i="931"/>
  <c r="H1" i="932"/>
  <c r="AA5" i="932"/>
  <c r="AA42" i="932"/>
  <c r="AA46" i="932"/>
  <c r="P128" i="932"/>
  <c r="P132" i="932"/>
  <c r="P136" i="932"/>
  <c r="P40" i="933"/>
  <c r="P91" i="933"/>
  <c r="P107" i="933"/>
  <c r="M140" i="933"/>
  <c r="AB5" i="932"/>
  <c r="AB42" i="932"/>
  <c r="AB46" i="932"/>
  <c r="N107" i="932"/>
  <c r="AA109" i="932"/>
  <c r="AA113" i="932"/>
  <c r="AA117" i="932"/>
  <c r="AA124" i="932"/>
  <c r="N127" i="932"/>
  <c r="N131" i="932"/>
  <c r="N135" i="932"/>
  <c r="N5" i="933"/>
  <c r="AE7" i="933"/>
  <c r="N43" i="933"/>
  <c r="O55" i="933"/>
  <c r="N56" i="933"/>
  <c r="M72" i="933"/>
  <c r="AE123" i="933"/>
  <c r="P58" i="932"/>
  <c r="P62" i="932"/>
  <c r="P108" i="932"/>
  <c r="AB109" i="932"/>
  <c r="P112" i="932"/>
  <c r="AB113" i="932"/>
  <c r="P116" i="932"/>
  <c r="P120" i="932"/>
  <c r="AB124" i="932"/>
  <c r="AA128" i="932"/>
  <c r="AA132" i="932"/>
  <c r="AA136" i="932"/>
  <c r="P6" i="933"/>
  <c r="AF7" i="933"/>
  <c r="AE22" i="933"/>
  <c r="N25" i="933"/>
  <c r="AE40" i="933"/>
  <c r="P57" i="933"/>
  <c r="AF58" i="933"/>
  <c r="N74" i="933"/>
  <c r="AE91" i="933"/>
  <c r="AF123" i="933"/>
  <c r="AG107" i="933" s="1"/>
  <c r="N126" i="933"/>
  <c r="N7" i="932"/>
  <c r="N39" i="932"/>
  <c r="N57" i="932"/>
  <c r="N61" i="932"/>
  <c r="N90" i="932"/>
  <c r="M106" i="932"/>
  <c r="AA123" i="932"/>
  <c r="AF22" i="933"/>
  <c r="AE26" i="933"/>
  <c r="N73" i="933"/>
  <c r="AE39" i="933"/>
  <c r="N22" i="932"/>
  <c r="M38" i="932"/>
  <c r="N43" i="932"/>
  <c r="N73" i="932"/>
  <c r="M89" i="932"/>
  <c r="AA127" i="932"/>
  <c r="AA131" i="932"/>
  <c r="AA135" i="932"/>
  <c r="M140" i="932"/>
  <c r="N24" i="933"/>
  <c r="AE43" i="933"/>
  <c r="AF90" i="933"/>
  <c r="N125" i="933"/>
  <c r="M55" i="932"/>
  <c r="P56" i="932"/>
  <c r="AA107" i="932"/>
  <c r="P126" i="932"/>
  <c r="P130" i="932"/>
  <c r="P134" i="932"/>
  <c r="AE5" i="933"/>
  <c r="AE25" i="933"/>
  <c r="P42" i="933"/>
  <c r="AE56" i="933"/>
  <c r="AE74" i="933"/>
  <c r="AE126" i="933"/>
  <c r="N5" i="932"/>
  <c r="AA7" i="932"/>
  <c r="AA57" i="932"/>
  <c r="AA61" i="932"/>
  <c r="M72" i="932"/>
  <c r="AF5" i="933"/>
  <c r="P6" i="932"/>
  <c r="AA39" i="932"/>
  <c r="AA43" i="932"/>
  <c r="N22" i="933"/>
  <c r="AE24" i="933"/>
  <c r="AE125" i="933"/>
  <c r="Q117" i="929"/>
  <c r="P117" i="929"/>
  <c r="Q129" i="929"/>
  <c r="P129" i="929"/>
  <c r="Q137" i="929"/>
  <c r="P137" i="929"/>
  <c r="Q109" i="929"/>
  <c r="P109" i="929"/>
  <c r="Q113" i="929"/>
  <c r="P113" i="929"/>
  <c r="AA140" i="929"/>
  <c r="N140" i="929"/>
  <c r="AB140" i="929"/>
  <c r="AC124" i="929" s="1"/>
  <c r="Q91" i="930"/>
  <c r="P91" i="930"/>
  <c r="Q107" i="930"/>
  <c r="P107" i="930"/>
  <c r="I3" i="928"/>
  <c r="F2" i="929"/>
  <c r="AB106" i="929"/>
  <c r="AC90" i="929" s="1"/>
  <c r="AA106" i="929"/>
  <c r="N106" i="929"/>
  <c r="AB123" i="929"/>
  <c r="AC107" i="929" s="1"/>
  <c r="AA123" i="929"/>
  <c r="N123" i="929"/>
  <c r="Q132" i="929"/>
  <c r="P132" i="929"/>
  <c r="Q9" i="929"/>
  <c r="P9" i="929"/>
  <c r="N21" i="929"/>
  <c r="AB21" i="929"/>
  <c r="AC5" i="929" s="1"/>
  <c r="AA21" i="929"/>
  <c r="Q59" i="930"/>
  <c r="P59" i="930"/>
  <c r="Q108" i="930"/>
  <c r="P108" i="930"/>
  <c r="Q125" i="929"/>
  <c r="P125" i="929"/>
  <c r="Q133" i="929"/>
  <c r="P133" i="929"/>
  <c r="Q106" i="930"/>
  <c r="R90" i="930" s="1"/>
  <c r="P106" i="930"/>
  <c r="Q63" i="929"/>
  <c r="P63" i="929"/>
  <c r="Q41" i="929"/>
  <c r="P41" i="929"/>
  <c r="Q128" i="929"/>
  <c r="P128" i="929"/>
  <c r="Q136" i="929"/>
  <c r="P136" i="929"/>
  <c r="Q7" i="930"/>
  <c r="P7" i="930"/>
  <c r="Q22" i="930"/>
  <c r="P22" i="930"/>
  <c r="Q41" i="930"/>
  <c r="P41" i="930"/>
  <c r="Q45" i="929"/>
  <c r="P45" i="929"/>
  <c r="Q59" i="929"/>
  <c r="P59" i="929"/>
  <c r="Q115" i="929"/>
  <c r="P115" i="929"/>
  <c r="N21" i="930"/>
  <c r="AF21" i="930"/>
  <c r="AG5" i="930" s="1"/>
  <c r="AE21" i="930"/>
  <c r="Q89" i="930"/>
  <c r="R73" i="930" s="1"/>
  <c r="P89" i="930"/>
  <c r="AB6" i="929"/>
  <c r="AB22" i="929"/>
  <c r="Q42" i="929"/>
  <c r="Q46" i="929"/>
  <c r="AB60" i="929"/>
  <c r="AB73" i="929"/>
  <c r="AB89" i="929"/>
  <c r="AC73" i="929" s="1"/>
  <c r="AB110" i="929"/>
  <c r="AB114" i="929"/>
  <c r="AB118" i="929"/>
  <c r="Q124" i="929"/>
  <c r="AA125" i="929"/>
  <c r="AA129" i="929"/>
  <c r="AA133" i="929"/>
  <c r="AA137" i="929"/>
  <c r="Q23" i="930"/>
  <c r="M38" i="930"/>
  <c r="AB5" i="929"/>
  <c r="AA9" i="929"/>
  <c r="AA59" i="929"/>
  <c r="AA63" i="929"/>
  <c r="N107" i="929"/>
  <c r="AA109" i="929"/>
  <c r="AA113" i="929"/>
  <c r="AA117" i="929"/>
  <c r="AA124" i="929"/>
  <c r="N127" i="929"/>
  <c r="N131" i="929"/>
  <c r="N135" i="929"/>
  <c r="N5" i="930"/>
  <c r="AE7" i="930"/>
  <c r="N40" i="930"/>
  <c r="AE59" i="930"/>
  <c r="M72" i="930"/>
  <c r="P75" i="930"/>
  <c r="P90" i="930"/>
  <c r="AE108" i="930"/>
  <c r="N140" i="930"/>
  <c r="P8" i="929"/>
  <c r="AB9" i="929"/>
  <c r="P58" i="929"/>
  <c r="AB59" i="929"/>
  <c r="P62" i="929"/>
  <c r="AB63" i="929"/>
  <c r="P108" i="929"/>
  <c r="AB109" i="929"/>
  <c r="P112" i="929"/>
  <c r="AB113" i="929"/>
  <c r="P116" i="929"/>
  <c r="AB117" i="929"/>
  <c r="P120" i="929"/>
  <c r="AB124" i="929"/>
  <c r="AA128" i="929"/>
  <c r="AA132" i="929"/>
  <c r="AA136" i="929"/>
  <c r="H1" i="930"/>
  <c r="P6" i="930"/>
  <c r="AF7" i="930"/>
  <c r="AE22" i="930"/>
  <c r="N25" i="930"/>
  <c r="N39" i="930"/>
  <c r="AE41" i="930"/>
  <c r="M55" i="930"/>
  <c r="P58" i="930"/>
  <c r="AF59" i="930"/>
  <c r="N74" i="930"/>
  <c r="AE91" i="930"/>
  <c r="AF108" i="930"/>
  <c r="N126" i="930"/>
  <c r="N7" i="929"/>
  <c r="N119" i="929"/>
  <c r="AB128" i="929"/>
  <c r="AB132" i="929"/>
  <c r="AB136" i="929"/>
  <c r="AF22" i="930"/>
  <c r="AF41" i="930"/>
  <c r="AF91" i="930"/>
  <c r="AE107" i="930"/>
  <c r="P40" i="929"/>
  <c r="P44" i="929"/>
  <c r="N56" i="929"/>
  <c r="N126" i="929"/>
  <c r="N130" i="929"/>
  <c r="N134" i="929"/>
  <c r="AE6" i="930"/>
  <c r="AE58" i="930"/>
  <c r="AF107" i="930"/>
  <c r="M123" i="930"/>
  <c r="M38" i="929"/>
  <c r="P39" i="929"/>
  <c r="P61" i="929"/>
  <c r="AA127" i="929"/>
  <c r="AA131" i="929"/>
  <c r="AA135" i="929"/>
  <c r="N24" i="930"/>
  <c r="AE40" i="930"/>
  <c r="AE106" i="930"/>
  <c r="N125" i="930"/>
  <c r="M55" i="929"/>
  <c r="N60" i="929"/>
  <c r="N89" i="929"/>
  <c r="AA107" i="929"/>
  <c r="N110" i="929"/>
  <c r="N118" i="929"/>
  <c r="AE5" i="930"/>
  <c r="AE25" i="930"/>
  <c r="P43" i="930"/>
  <c r="P56" i="930"/>
  <c r="N60" i="930"/>
  <c r="AE74" i="930"/>
  <c r="AE89" i="930"/>
  <c r="AF106" i="930"/>
  <c r="AG90" i="930" s="1"/>
  <c r="AE126" i="930"/>
  <c r="N5" i="929"/>
  <c r="M72" i="929"/>
  <c r="AB107" i="929"/>
  <c r="AF5" i="930"/>
  <c r="AF89" i="930"/>
  <c r="AG73" i="930" s="1"/>
  <c r="AA43" i="929"/>
  <c r="AA56" i="929"/>
  <c r="AE140" i="930"/>
  <c r="Q124" i="927"/>
  <c r="P124" i="927"/>
  <c r="P22" i="927"/>
  <c r="Q22" i="927"/>
  <c r="Q125" i="926"/>
  <c r="P125" i="926"/>
  <c r="P7" i="927"/>
  <c r="Q7" i="927"/>
  <c r="Q41" i="927"/>
  <c r="P41" i="927"/>
  <c r="Q132" i="926"/>
  <c r="P132" i="926"/>
  <c r="N123" i="926"/>
  <c r="AB123" i="926"/>
  <c r="AC107" i="926" s="1"/>
  <c r="AA123" i="926"/>
  <c r="Q137" i="926"/>
  <c r="P137" i="926"/>
  <c r="P9" i="926"/>
  <c r="Q9" i="926"/>
  <c r="AA140" i="926"/>
  <c r="N140" i="926"/>
  <c r="AB140" i="926"/>
  <c r="AC124" i="926" s="1"/>
  <c r="N21" i="927"/>
  <c r="AF21" i="927"/>
  <c r="AG5" i="927" s="1"/>
  <c r="AE21" i="927"/>
  <c r="Q42" i="927"/>
  <c r="P42" i="927"/>
  <c r="Q91" i="927"/>
  <c r="P91" i="927"/>
  <c r="Q128" i="926"/>
  <c r="P128" i="926"/>
  <c r="Q133" i="926"/>
  <c r="P133" i="926"/>
  <c r="Q57" i="927"/>
  <c r="P57" i="927"/>
  <c r="N89" i="927"/>
  <c r="AF89" i="927"/>
  <c r="AG73" i="927" s="1"/>
  <c r="AE89" i="927"/>
  <c r="Q107" i="927"/>
  <c r="P107" i="927"/>
  <c r="P46" i="926"/>
  <c r="Q46" i="926"/>
  <c r="Q129" i="926"/>
  <c r="P129" i="926"/>
  <c r="N21" i="926"/>
  <c r="AB21" i="926"/>
  <c r="AC5" i="926" s="1"/>
  <c r="AA21" i="926"/>
  <c r="Q136" i="926"/>
  <c r="P136" i="926"/>
  <c r="E8" i="925"/>
  <c r="AA5" i="926"/>
  <c r="N8" i="926"/>
  <c r="N58" i="926"/>
  <c r="N62" i="926"/>
  <c r="N108" i="926"/>
  <c r="N112" i="926"/>
  <c r="N116" i="926"/>
  <c r="N120" i="926"/>
  <c r="AB129" i="926"/>
  <c r="N6" i="927"/>
  <c r="M38" i="927"/>
  <c r="N58" i="927"/>
  <c r="AB5" i="926"/>
  <c r="P41" i="926"/>
  <c r="P45" i="926"/>
  <c r="N107" i="926"/>
  <c r="AA109" i="926"/>
  <c r="AA113" i="926"/>
  <c r="AA117" i="926"/>
  <c r="N127" i="926"/>
  <c r="N131" i="926"/>
  <c r="N135" i="926"/>
  <c r="N5" i="927"/>
  <c r="N40" i="927"/>
  <c r="M72" i="927"/>
  <c r="P75" i="927"/>
  <c r="P90" i="927"/>
  <c r="N140" i="927"/>
  <c r="F2" i="926"/>
  <c r="N40" i="926"/>
  <c r="N44" i="926"/>
  <c r="AA128" i="926"/>
  <c r="AA132" i="926"/>
  <c r="AA136" i="926"/>
  <c r="H1" i="927"/>
  <c r="AF7" i="927"/>
  <c r="AE22" i="927"/>
  <c r="N25" i="927"/>
  <c r="N39" i="927"/>
  <c r="AE41" i="927"/>
  <c r="M55" i="927"/>
  <c r="N74" i="927"/>
  <c r="AE91" i="927"/>
  <c r="N126" i="927"/>
  <c r="N7" i="926"/>
  <c r="N39" i="926"/>
  <c r="N57" i="926"/>
  <c r="N61" i="926"/>
  <c r="N90" i="926"/>
  <c r="M106" i="926"/>
  <c r="N111" i="926"/>
  <c r="N115" i="926"/>
  <c r="N119" i="926"/>
  <c r="AB128" i="926"/>
  <c r="AB132" i="926"/>
  <c r="AB136" i="926"/>
  <c r="AF22" i="927"/>
  <c r="AF41" i="927"/>
  <c r="N61" i="927"/>
  <c r="N73" i="927"/>
  <c r="AF91" i="927"/>
  <c r="AE107" i="927"/>
  <c r="AA8" i="926"/>
  <c r="AA58" i="926"/>
  <c r="AA62" i="926"/>
  <c r="AA108" i="926"/>
  <c r="AA112" i="926"/>
  <c r="AA116" i="926"/>
  <c r="AA120" i="926"/>
  <c r="AE6" i="927"/>
  <c r="AE58" i="927"/>
  <c r="M123" i="927"/>
  <c r="N22" i="926"/>
  <c r="M38" i="926"/>
  <c r="N43" i="926"/>
  <c r="N73" i="926"/>
  <c r="M89" i="926"/>
  <c r="AA127" i="926"/>
  <c r="AA131" i="926"/>
  <c r="AA135" i="926"/>
  <c r="N24" i="927"/>
  <c r="AE40" i="927"/>
  <c r="N125" i="927"/>
  <c r="M55" i="926"/>
  <c r="P56" i="926"/>
  <c r="AA107" i="926"/>
  <c r="P126" i="926"/>
  <c r="P130" i="926"/>
  <c r="P134" i="926"/>
  <c r="AE5" i="927"/>
  <c r="AE25" i="927"/>
  <c r="P43" i="927"/>
  <c r="P56" i="927"/>
  <c r="N60" i="927"/>
  <c r="AE74" i="927"/>
  <c r="N109" i="927"/>
  <c r="AE126" i="927"/>
  <c r="N5" i="926"/>
  <c r="AA7" i="926"/>
  <c r="AA57" i="926"/>
  <c r="AA61" i="926"/>
  <c r="M72" i="926"/>
  <c r="AB107" i="926"/>
  <c r="AF5" i="927"/>
  <c r="AE39" i="927"/>
  <c r="P6" i="926"/>
  <c r="AA39" i="926"/>
  <c r="P60" i="926"/>
  <c r="AA90" i="926"/>
  <c r="P110" i="926"/>
  <c r="P114" i="926"/>
  <c r="P118" i="926"/>
  <c r="M106" i="927"/>
  <c r="AA43" i="926"/>
  <c r="AA56" i="926"/>
  <c r="AE24" i="927"/>
  <c r="AE140" i="927"/>
  <c r="P128" i="923"/>
  <c r="Q128" i="923"/>
  <c r="Q7" i="924"/>
  <c r="P7" i="924"/>
  <c r="Q22" i="924"/>
  <c r="P22" i="924"/>
  <c r="N72" i="923"/>
  <c r="AB72" i="923"/>
  <c r="AC56" i="923" s="1"/>
  <c r="AA72" i="923"/>
  <c r="AB123" i="923"/>
  <c r="AC107" i="923" s="1"/>
  <c r="AA123" i="923"/>
  <c r="N123" i="923"/>
  <c r="Q63" i="923"/>
  <c r="P63" i="923"/>
  <c r="P124" i="923"/>
  <c r="Q124" i="923"/>
  <c r="Q124" i="924"/>
  <c r="P124" i="924"/>
  <c r="Q117" i="923"/>
  <c r="P117" i="923"/>
  <c r="N21" i="924"/>
  <c r="AF21" i="924"/>
  <c r="AG5" i="924" s="1"/>
  <c r="AE21" i="924"/>
  <c r="P91" i="924"/>
  <c r="Q91" i="924"/>
  <c r="P107" i="924"/>
  <c r="Q107" i="924"/>
  <c r="Q9" i="923"/>
  <c r="P9" i="923"/>
  <c r="P46" i="923"/>
  <c r="Q46" i="923"/>
  <c r="Q59" i="923"/>
  <c r="P59" i="923"/>
  <c r="Q41" i="924"/>
  <c r="P41" i="924"/>
  <c r="I3" i="922"/>
  <c r="F2" i="923"/>
  <c r="Q108" i="924"/>
  <c r="P108" i="924"/>
  <c r="N21" i="923"/>
  <c r="AA21" i="923"/>
  <c r="AB21" i="923"/>
  <c r="AC5" i="923" s="1"/>
  <c r="P42" i="923"/>
  <c r="Q42" i="923"/>
  <c r="Q111" i="923"/>
  <c r="P111" i="923"/>
  <c r="Q113" i="923"/>
  <c r="P113" i="923"/>
  <c r="P136" i="923"/>
  <c r="Q136" i="923"/>
  <c r="N89" i="924"/>
  <c r="AF89" i="924"/>
  <c r="AG73" i="924" s="1"/>
  <c r="AE89" i="924"/>
  <c r="AA89" i="923"/>
  <c r="N89" i="923"/>
  <c r="AB89" i="923"/>
  <c r="AC73" i="923" s="1"/>
  <c r="P132" i="923"/>
  <c r="Q132" i="923"/>
  <c r="Q109" i="923"/>
  <c r="P109" i="923"/>
  <c r="AB6" i="923"/>
  <c r="AB22" i="923"/>
  <c r="N41" i="923"/>
  <c r="N45" i="923"/>
  <c r="AB73" i="923"/>
  <c r="AB110" i="923"/>
  <c r="AB114" i="923"/>
  <c r="AB118" i="923"/>
  <c r="AB5" i="923"/>
  <c r="AB42" i="923"/>
  <c r="AB46" i="923"/>
  <c r="AA63" i="923"/>
  <c r="N107" i="923"/>
  <c r="AA109" i="923"/>
  <c r="AA113" i="923"/>
  <c r="AA117" i="923"/>
  <c r="AA124" i="923"/>
  <c r="N127" i="923"/>
  <c r="N131" i="923"/>
  <c r="N135" i="923"/>
  <c r="N5" i="924"/>
  <c r="AE7" i="924"/>
  <c r="N38" i="924"/>
  <c r="N40" i="924"/>
  <c r="M72" i="924"/>
  <c r="P75" i="924"/>
  <c r="P90" i="924"/>
  <c r="N140" i="924"/>
  <c r="P8" i="923"/>
  <c r="P58" i="923"/>
  <c r="P62" i="923"/>
  <c r="P108" i="923"/>
  <c r="AB109" i="923"/>
  <c r="P112" i="923"/>
  <c r="AB113" i="923"/>
  <c r="P116" i="923"/>
  <c r="AB117" i="923"/>
  <c r="P120" i="923"/>
  <c r="AB124" i="923"/>
  <c r="H1" i="924"/>
  <c r="P6" i="924"/>
  <c r="M55" i="924"/>
  <c r="P58" i="924"/>
  <c r="N74" i="924"/>
  <c r="N126" i="924"/>
  <c r="N7" i="923"/>
  <c r="N39" i="923"/>
  <c r="AA41" i="923"/>
  <c r="AA45" i="923"/>
  <c r="N57" i="923"/>
  <c r="N61" i="923"/>
  <c r="N90" i="923"/>
  <c r="M106" i="923"/>
  <c r="N115" i="923"/>
  <c r="N119" i="923"/>
  <c r="AB128" i="923"/>
  <c r="AB132" i="923"/>
  <c r="AB136" i="923"/>
  <c r="AF22" i="924"/>
  <c r="AF41" i="924"/>
  <c r="N57" i="924"/>
  <c r="N61" i="924"/>
  <c r="N73" i="924"/>
  <c r="AF91" i="924"/>
  <c r="AE107" i="924"/>
  <c r="AA8" i="923"/>
  <c r="P40" i="923"/>
  <c r="P44" i="923"/>
  <c r="AA58" i="923"/>
  <c r="AA62" i="923"/>
  <c r="AA116" i="923"/>
  <c r="AA120" i="923"/>
  <c r="AE6" i="924"/>
  <c r="P25" i="924"/>
  <c r="P39" i="924"/>
  <c r="N43" i="924"/>
  <c r="N56" i="924"/>
  <c r="AE58" i="924"/>
  <c r="AF107" i="924"/>
  <c r="M123" i="924"/>
  <c r="N22" i="923"/>
  <c r="M38" i="923"/>
  <c r="N73" i="923"/>
  <c r="AA127" i="923"/>
  <c r="AA131" i="923"/>
  <c r="AA135" i="923"/>
  <c r="M140" i="923"/>
  <c r="N24" i="924"/>
  <c r="AE40" i="924"/>
  <c r="AA40" i="923"/>
  <c r="M55" i="923"/>
  <c r="P56" i="923"/>
  <c r="AA107" i="923"/>
  <c r="P130" i="923"/>
  <c r="P134" i="923"/>
  <c r="AE5" i="924"/>
  <c r="AE25" i="924"/>
  <c r="N60" i="924"/>
  <c r="AE74" i="924"/>
  <c r="N109" i="924"/>
  <c r="AE126" i="924"/>
  <c r="N5" i="923"/>
  <c r="AA7" i="923"/>
  <c r="P43" i="923"/>
  <c r="AA57" i="923"/>
  <c r="AA61" i="923"/>
  <c r="AB107" i="923"/>
  <c r="AA115" i="923"/>
  <c r="AF5" i="924"/>
  <c r="AE39" i="924"/>
  <c r="AE57" i="924"/>
  <c r="AE61" i="924"/>
  <c r="P6" i="923"/>
  <c r="AA39" i="923"/>
  <c r="P60" i="923"/>
  <c r="AA90" i="923"/>
  <c r="P114" i="923"/>
  <c r="P118" i="923"/>
  <c r="AE73" i="924"/>
  <c r="M106" i="924"/>
  <c r="AA43" i="923"/>
  <c r="P125" i="923"/>
  <c r="P129" i="923"/>
  <c r="P133" i="923"/>
  <c r="P137" i="923"/>
  <c r="AE38" i="924"/>
  <c r="AF73" i="924"/>
  <c r="AE140" i="924"/>
  <c r="Q60" i="921"/>
  <c r="P60" i="921"/>
  <c r="N89" i="921"/>
  <c r="AF89" i="921"/>
  <c r="AG73" i="921" s="1"/>
  <c r="AE89" i="921"/>
  <c r="Q43" i="921"/>
  <c r="P43" i="921"/>
  <c r="Q107" i="920"/>
  <c r="P107" i="920"/>
  <c r="Q56" i="921"/>
  <c r="P56" i="921"/>
  <c r="Q89" i="920"/>
  <c r="R73" i="920" s="1"/>
  <c r="P89" i="920"/>
  <c r="Q126" i="920"/>
  <c r="P126" i="920"/>
  <c r="I3" i="919"/>
  <c r="F2" i="920"/>
  <c r="P43" i="920"/>
  <c r="Q43" i="920"/>
  <c r="Q45" i="920"/>
  <c r="P45" i="920"/>
  <c r="Q62" i="920"/>
  <c r="P62" i="920"/>
  <c r="Q134" i="920"/>
  <c r="P134" i="920"/>
  <c r="Q119" i="920"/>
  <c r="P119" i="920"/>
  <c r="AB72" i="920"/>
  <c r="AC56" i="920" s="1"/>
  <c r="AA72" i="920"/>
  <c r="N72" i="920"/>
  <c r="N106" i="920"/>
  <c r="AB106" i="920"/>
  <c r="AC90" i="920" s="1"/>
  <c r="AA106" i="920"/>
  <c r="N140" i="920"/>
  <c r="AB140" i="920"/>
  <c r="AC124" i="920" s="1"/>
  <c r="AA140" i="920"/>
  <c r="P137" i="920"/>
  <c r="Q137" i="920"/>
  <c r="P24" i="921"/>
  <c r="Q24" i="921"/>
  <c r="AB21" i="920"/>
  <c r="AC5" i="920" s="1"/>
  <c r="AA21" i="920"/>
  <c r="N21" i="920"/>
  <c r="Q41" i="920"/>
  <c r="P41" i="920"/>
  <c r="Q60" i="920"/>
  <c r="P60" i="920"/>
  <c r="Q129" i="920"/>
  <c r="P129" i="920"/>
  <c r="N55" i="920"/>
  <c r="AB55" i="920"/>
  <c r="AC39" i="920" s="1"/>
  <c r="AA55" i="920"/>
  <c r="Q58" i="920"/>
  <c r="P58" i="920"/>
  <c r="AF21" i="921"/>
  <c r="AG5" i="921" s="1"/>
  <c r="AE21" i="921"/>
  <c r="N21" i="921"/>
  <c r="Q8" i="920"/>
  <c r="P8" i="920"/>
  <c r="Q127" i="920"/>
  <c r="P127" i="920"/>
  <c r="Q110" i="920"/>
  <c r="P110" i="920"/>
  <c r="Q114" i="920"/>
  <c r="P114" i="920"/>
  <c r="Q118" i="920"/>
  <c r="P118" i="920"/>
  <c r="P125" i="920"/>
  <c r="Q125" i="920"/>
  <c r="Q130" i="920"/>
  <c r="P130" i="920"/>
  <c r="Q42" i="921"/>
  <c r="P42" i="921"/>
  <c r="P91" i="921"/>
  <c r="Q91" i="921"/>
  <c r="P107" i="921"/>
  <c r="Q107" i="921"/>
  <c r="N38" i="920"/>
  <c r="AB38" i="920"/>
  <c r="AC22" i="920" s="1"/>
  <c r="AA38" i="920"/>
  <c r="P133" i="920"/>
  <c r="Q133" i="920"/>
  <c r="AB7" i="920"/>
  <c r="AA39" i="920"/>
  <c r="N42" i="920"/>
  <c r="N46" i="920"/>
  <c r="AB61" i="920"/>
  <c r="Q73" i="920"/>
  <c r="AA134" i="920"/>
  <c r="AF39" i="921"/>
  <c r="AA6" i="920"/>
  <c r="AA22" i="920"/>
  <c r="AB43" i="920"/>
  <c r="AB56" i="920"/>
  <c r="AA60" i="920"/>
  <c r="AA73" i="920"/>
  <c r="AA89" i="920"/>
  <c r="AA110" i="920"/>
  <c r="AA114" i="920"/>
  <c r="AA118" i="920"/>
  <c r="M123" i="920"/>
  <c r="P124" i="920"/>
  <c r="N128" i="920"/>
  <c r="N132" i="920"/>
  <c r="N136" i="920"/>
  <c r="P23" i="921"/>
  <c r="N41" i="921"/>
  <c r="AF56" i="921"/>
  <c r="AE60" i="921"/>
  <c r="M72" i="921"/>
  <c r="P75" i="921"/>
  <c r="P90" i="921"/>
  <c r="N140" i="921"/>
  <c r="P9" i="920"/>
  <c r="AB22" i="920"/>
  <c r="P59" i="920"/>
  <c r="AB60" i="920"/>
  <c r="P63" i="920"/>
  <c r="AB89" i="920"/>
  <c r="AC73" i="920" s="1"/>
  <c r="P109" i="920"/>
  <c r="AB110" i="920"/>
  <c r="P113" i="920"/>
  <c r="AB114" i="920"/>
  <c r="P117" i="920"/>
  <c r="AB118" i="920"/>
  <c r="AA125" i="920"/>
  <c r="AA129" i="920"/>
  <c r="AA133" i="920"/>
  <c r="AA137" i="920"/>
  <c r="P7" i="921"/>
  <c r="P22" i="921"/>
  <c r="AE42" i="921"/>
  <c r="P59" i="921"/>
  <c r="AF60" i="921"/>
  <c r="N74" i="921"/>
  <c r="AE91" i="921"/>
  <c r="N126" i="921"/>
  <c r="H1" i="920"/>
  <c r="AA5" i="920"/>
  <c r="AA42" i="920"/>
  <c r="AA46" i="920"/>
  <c r="AB125" i="920"/>
  <c r="AB129" i="920"/>
  <c r="AB133" i="920"/>
  <c r="AB137" i="920"/>
  <c r="M38" i="921"/>
  <c r="AF42" i="921"/>
  <c r="O72" i="921"/>
  <c r="AB5" i="920"/>
  <c r="AA59" i="920"/>
  <c r="AA63" i="920"/>
  <c r="AA109" i="920"/>
  <c r="AA113" i="920"/>
  <c r="AA117" i="920"/>
  <c r="AA124" i="920"/>
  <c r="N131" i="920"/>
  <c r="N135" i="920"/>
  <c r="N5" i="921"/>
  <c r="AE7" i="921"/>
  <c r="N40" i="921"/>
  <c r="AE59" i="921"/>
  <c r="M123" i="921"/>
  <c r="N40" i="920"/>
  <c r="P108" i="920"/>
  <c r="P112" i="920"/>
  <c r="P116" i="920"/>
  <c r="P120" i="920"/>
  <c r="AB124" i="920"/>
  <c r="AA128" i="920"/>
  <c r="AA132" i="920"/>
  <c r="AA136" i="920"/>
  <c r="P6" i="921"/>
  <c r="AE22" i="921"/>
  <c r="N25" i="921"/>
  <c r="N39" i="921"/>
  <c r="AE41" i="921"/>
  <c r="M55" i="921"/>
  <c r="P58" i="921"/>
  <c r="P62" i="921"/>
  <c r="P73" i="921"/>
  <c r="N125" i="921"/>
  <c r="N7" i="920"/>
  <c r="N90" i="920"/>
  <c r="N57" i="921"/>
  <c r="N61" i="921"/>
  <c r="AE74" i="921"/>
  <c r="AE126" i="921"/>
  <c r="N22" i="920"/>
  <c r="P39" i="920"/>
  <c r="AA131" i="920"/>
  <c r="AA135" i="920"/>
  <c r="AE40" i="921"/>
  <c r="M106" i="921"/>
  <c r="P109" i="921"/>
  <c r="P56" i="920"/>
  <c r="AE5" i="921"/>
  <c r="AE25" i="921"/>
  <c r="AE140" i="921"/>
  <c r="N5" i="920"/>
  <c r="AF5" i="921"/>
  <c r="Q130" i="917"/>
  <c r="P130" i="917"/>
  <c r="Q137" i="917"/>
  <c r="P137" i="917"/>
  <c r="Q60" i="918"/>
  <c r="P60" i="918"/>
  <c r="AB21" i="917"/>
  <c r="AC5" i="917" s="1"/>
  <c r="AA21" i="917"/>
  <c r="N21" i="917"/>
  <c r="Q38" i="917"/>
  <c r="R22" i="917" s="1"/>
  <c r="P38" i="917"/>
  <c r="Q125" i="917"/>
  <c r="P125" i="917"/>
  <c r="Q124" i="918"/>
  <c r="P124" i="918"/>
  <c r="Q61" i="917"/>
  <c r="P61" i="917"/>
  <c r="N106" i="917"/>
  <c r="AB106" i="917"/>
  <c r="AC90" i="917" s="1"/>
  <c r="AA106" i="917"/>
  <c r="AF21" i="918"/>
  <c r="AG5" i="918" s="1"/>
  <c r="AE21" i="918"/>
  <c r="N21" i="918"/>
  <c r="N55" i="917"/>
  <c r="AB55" i="917"/>
  <c r="AC39" i="917" s="1"/>
  <c r="AA55" i="917"/>
  <c r="Q133" i="917"/>
  <c r="P133" i="917"/>
  <c r="Q42" i="918"/>
  <c r="P42" i="918"/>
  <c r="Q6" i="917"/>
  <c r="P6" i="917"/>
  <c r="Q126" i="917"/>
  <c r="P126" i="917"/>
  <c r="Q89" i="918"/>
  <c r="R73" i="918" s="1"/>
  <c r="P89" i="918"/>
  <c r="Q119" i="917"/>
  <c r="P119" i="917"/>
  <c r="Q107" i="918"/>
  <c r="P107" i="918"/>
  <c r="Q91" i="918"/>
  <c r="P91" i="918"/>
  <c r="N89" i="917"/>
  <c r="AB89" i="917"/>
  <c r="AC73" i="917" s="1"/>
  <c r="AA89" i="917"/>
  <c r="Q115" i="917"/>
  <c r="P115" i="917"/>
  <c r="N140" i="917"/>
  <c r="AB140" i="917"/>
  <c r="AC124" i="917" s="1"/>
  <c r="AA140" i="917"/>
  <c r="Q129" i="917"/>
  <c r="P129" i="917"/>
  <c r="Q134" i="917"/>
  <c r="P134" i="917"/>
  <c r="Q62" i="918"/>
  <c r="P62" i="918"/>
  <c r="AB72" i="917"/>
  <c r="AC56" i="917" s="1"/>
  <c r="AA72" i="917"/>
  <c r="N72" i="917"/>
  <c r="Q111" i="917"/>
  <c r="P111" i="917"/>
  <c r="Q127" i="917"/>
  <c r="P127" i="917"/>
  <c r="Q108" i="918"/>
  <c r="P108" i="918"/>
  <c r="I3" i="916"/>
  <c r="F2" i="917"/>
  <c r="Q107" i="917"/>
  <c r="P107" i="917"/>
  <c r="AE72" i="918"/>
  <c r="N72" i="918"/>
  <c r="AF72" i="918"/>
  <c r="AG56" i="918" s="1"/>
  <c r="AB7" i="917"/>
  <c r="Q22" i="917"/>
  <c r="AA39" i="917"/>
  <c r="N42" i="917"/>
  <c r="Q43" i="917"/>
  <c r="N46" i="917"/>
  <c r="AB57" i="917"/>
  <c r="P60" i="917"/>
  <c r="AB61" i="917"/>
  <c r="AA90" i="917"/>
  <c r="P110" i="917"/>
  <c r="AB111" i="917"/>
  <c r="P114" i="917"/>
  <c r="P118" i="917"/>
  <c r="AA134" i="917"/>
  <c r="Q24" i="918"/>
  <c r="N9" i="917"/>
  <c r="AB39" i="917"/>
  <c r="AA43" i="917"/>
  <c r="N59" i="917"/>
  <c r="N63" i="917"/>
  <c r="AB126" i="917"/>
  <c r="AB130" i="917"/>
  <c r="AB134" i="917"/>
  <c r="M140" i="918"/>
  <c r="AA6" i="917"/>
  <c r="AA22" i="917"/>
  <c r="AA38" i="917"/>
  <c r="AA60" i="917"/>
  <c r="AA73" i="917"/>
  <c r="AA110" i="917"/>
  <c r="AA114" i="917"/>
  <c r="AA118" i="917"/>
  <c r="M123" i="917"/>
  <c r="P124" i="917"/>
  <c r="N128" i="917"/>
  <c r="N132" i="917"/>
  <c r="N136" i="917"/>
  <c r="P23" i="918"/>
  <c r="N41" i="918"/>
  <c r="AE60" i="918"/>
  <c r="P75" i="918"/>
  <c r="P90" i="918"/>
  <c r="AE108" i="918"/>
  <c r="AB6" i="917"/>
  <c r="AB38" i="917"/>
  <c r="AC22" i="917" s="1"/>
  <c r="N41" i="917"/>
  <c r="N45" i="917"/>
  <c r="AB73" i="917"/>
  <c r="P109" i="917"/>
  <c r="P113" i="917"/>
  <c r="P117" i="917"/>
  <c r="AA125" i="917"/>
  <c r="AA129" i="917"/>
  <c r="AA133" i="917"/>
  <c r="AA137" i="917"/>
  <c r="P7" i="918"/>
  <c r="P22" i="918"/>
  <c r="AE42" i="918"/>
  <c r="P59" i="918"/>
  <c r="AF60" i="918"/>
  <c r="N74" i="918"/>
  <c r="AE91" i="918"/>
  <c r="AF108" i="918"/>
  <c r="N126" i="918"/>
  <c r="E8" i="916"/>
  <c r="AA5" i="917"/>
  <c r="AA42" i="917"/>
  <c r="AA46" i="917"/>
  <c r="N62" i="917"/>
  <c r="N120" i="917"/>
  <c r="AB125" i="917"/>
  <c r="AB129" i="917"/>
  <c r="AB133" i="917"/>
  <c r="AB137" i="917"/>
  <c r="N6" i="918"/>
  <c r="M38" i="918"/>
  <c r="AF42" i="918"/>
  <c r="AF91" i="918"/>
  <c r="AE107" i="918"/>
  <c r="AB5" i="917"/>
  <c r="AA63" i="917"/>
  <c r="AA109" i="917"/>
  <c r="AA113" i="917"/>
  <c r="AA117" i="917"/>
  <c r="AA124" i="917"/>
  <c r="N5" i="918"/>
  <c r="AE7" i="918"/>
  <c r="AE59" i="918"/>
  <c r="AF107" i="918"/>
  <c r="M123" i="918"/>
  <c r="P108" i="917"/>
  <c r="P112" i="917"/>
  <c r="P116" i="917"/>
  <c r="AB124" i="917"/>
  <c r="AA128" i="917"/>
  <c r="AA132" i="917"/>
  <c r="AA136" i="917"/>
  <c r="AE22" i="918"/>
  <c r="AE41" i="918"/>
  <c r="M55" i="918"/>
  <c r="N7" i="917"/>
  <c r="N39" i="917"/>
  <c r="AA41" i="917"/>
  <c r="AA45" i="917"/>
  <c r="N57" i="917"/>
  <c r="N90" i="917"/>
  <c r="P131" i="917"/>
  <c r="P40" i="918"/>
  <c r="N57" i="918"/>
  <c r="N61" i="918"/>
  <c r="AE74" i="918"/>
  <c r="AE89" i="918"/>
  <c r="N109" i="918"/>
  <c r="AE126" i="918"/>
  <c r="P44" i="917"/>
  <c r="AF89" i="918"/>
  <c r="AG73" i="918" s="1"/>
  <c r="N73" i="917"/>
  <c r="M106" i="918"/>
  <c r="P56" i="917"/>
  <c r="N5" i="917"/>
  <c r="AF5" i="918"/>
  <c r="AB21" i="914"/>
  <c r="AC5" i="914" s="1"/>
  <c r="AA21" i="914"/>
  <c r="N21" i="914"/>
  <c r="N55" i="914"/>
  <c r="AB55" i="914"/>
  <c r="AC39" i="914" s="1"/>
  <c r="AA55" i="914"/>
  <c r="AB123" i="914"/>
  <c r="AC107" i="914" s="1"/>
  <c r="AA123" i="914"/>
  <c r="N123" i="914"/>
  <c r="P133" i="914"/>
  <c r="Q133" i="914"/>
  <c r="N38" i="915"/>
  <c r="AF38" i="915"/>
  <c r="AG22" i="915" s="1"/>
  <c r="AE38" i="915"/>
  <c r="N140" i="914"/>
  <c r="AB140" i="914"/>
  <c r="AC124" i="914" s="1"/>
  <c r="AA140" i="914"/>
  <c r="Q115" i="914"/>
  <c r="P115" i="914"/>
  <c r="AB106" i="914"/>
  <c r="AC90" i="914" s="1"/>
  <c r="N106" i="914"/>
  <c r="AA106" i="914"/>
  <c r="Q6" i="914"/>
  <c r="P6" i="914"/>
  <c r="Q129" i="914"/>
  <c r="P129" i="914"/>
  <c r="Q40" i="915"/>
  <c r="P40" i="915"/>
  <c r="N89" i="915"/>
  <c r="AF89" i="915"/>
  <c r="AG73" i="915" s="1"/>
  <c r="AE89" i="915"/>
  <c r="N38" i="914"/>
  <c r="AB38" i="914"/>
  <c r="AC22" i="914" s="1"/>
  <c r="AA38" i="914"/>
  <c r="Q57" i="914"/>
  <c r="P57" i="914"/>
  <c r="P43" i="915"/>
  <c r="Q43" i="915"/>
  <c r="Q60" i="915"/>
  <c r="P60" i="915"/>
  <c r="N89" i="914"/>
  <c r="AB89" i="914"/>
  <c r="AC73" i="914" s="1"/>
  <c r="AA89" i="914"/>
  <c r="Q125" i="914"/>
  <c r="P125" i="914"/>
  <c r="Q60" i="914"/>
  <c r="P60" i="914"/>
  <c r="AF21" i="915"/>
  <c r="AG5" i="915" s="1"/>
  <c r="AE21" i="915"/>
  <c r="N21" i="915"/>
  <c r="P24" i="915"/>
  <c r="Q24" i="915"/>
  <c r="I3" i="913"/>
  <c r="F2" i="914"/>
  <c r="P137" i="914"/>
  <c r="Q137" i="914"/>
  <c r="P39" i="915"/>
  <c r="Q39" i="915"/>
  <c r="Q44" i="915"/>
  <c r="P44" i="915"/>
  <c r="P43" i="914"/>
  <c r="Q43" i="914"/>
  <c r="AB72" i="914"/>
  <c r="AC56" i="914" s="1"/>
  <c r="AA72" i="914"/>
  <c r="N72" i="914"/>
  <c r="Q56" i="915"/>
  <c r="P56" i="915"/>
  <c r="P91" i="915"/>
  <c r="Q91" i="915"/>
  <c r="P107" i="915"/>
  <c r="Q107" i="915"/>
  <c r="Q124" i="915"/>
  <c r="P124" i="915"/>
  <c r="AB7" i="914"/>
  <c r="AA39" i="914"/>
  <c r="N46" i="914"/>
  <c r="AB57" i="914"/>
  <c r="AB61" i="914"/>
  <c r="AA90" i="914"/>
  <c r="AB119" i="914"/>
  <c r="N23" i="915"/>
  <c r="AE40" i="915"/>
  <c r="AA6" i="914"/>
  <c r="AA22" i="914"/>
  <c r="AB43" i="914"/>
  <c r="AB56" i="914"/>
  <c r="AA60" i="914"/>
  <c r="AA73" i="914"/>
  <c r="N128" i="914"/>
  <c r="N132" i="914"/>
  <c r="N136" i="914"/>
  <c r="N42" i="915"/>
  <c r="AF56" i="915"/>
  <c r="AE60" i="915"/>
  <c r="M72" i="915"/>
  <c r="N140" i="915"/>
  <c r="P9" i="914"/>
  <c r="AB22" i="914"/>
  <c r="P59" i="914"/>
  <c r="P63" i="914"/>
  <c r="AB73" i="914"/>
  <c r="P109" i="914"/>
  <c r="P113" i="914"/>
  <c r="P117" i="914"/>
  <c r="P7" i="915"/>
  <c r="P22" i="915"/>
  <c r="P59" i="915"/>
  <c r="E8" i="913"/>
  <c r="H1" i="914"/>
  <c r="AA5" i="914"/>
  <c r="N8" i="914"/>
  <c r="AA42" i="914"/>
  <c r="AA46" i="914"/>
  <c r="N58" i="914"/>
  <c r="N62" i="914"/>
  <c r="N108" i="914"/>
  <c r="N112" i="914"/>
  <c r="N116" i="914"/>
  <c r="N120" i="914"/>
  <c r="AB125" i="914"/>
  <c r="AB129" i="914"/>
  <c r="AB133" i="914"/>
  <c r="AB137" i="914"/>
  <c r="N6" i="915"/>
  <c r="AE23" i="915"/>
  <c r="AF43" i="915"/>
  <c r="N58" i="915"/>
  <c r="N62" i="915"/>
  <c r="O72" i="915"/>
  <c r="N73" i="915"/>
  <c r="AF91" i="915"/>
  <c r="AE107" i="915"/>
  <c r="AB5" i="914"/>
  <c r="P41" i="914"/>
  <c r="P45" i="914"/>
  <c r="AA63" i="914"/>
  <c r="AA109" i="914"/>
  <c r="AA113" i="914"/>
  <c r="AA117" i="914"/>
  <c r="AA124" i="914"/>
  <c r="N127" i="914"/>
  <c r="N131" i="914"/>
  <c r="N41" i="915"/>
  <c r="AE59" i="915"/>
  <c r="P74" i="915"/>
  <c r="AF107" i="915"/>
  <c r="M123" i="915"/>
  <c r="P126" i="915"/>
  <c r="N40" i="914"/>
  <c r="N44" i="914"/>
  <c r="AA128" i="914"/>
  <c r="AA132" i="914"/>
  <c r="AA136" i="914"/>
  <c r="AE22" i="915"/>
  <c r="AE42" i="915"/>
  <c r="M55" i="915"/>
  <c r="N61" i="914"/>
  <c r="N119" i="914"/>
  <c r="AF22" i="915"/>
  <c r="N57" i="915"/>
  <c r="N61" i="915"/>
  <c r="AE74" i="915"/>
  <c r="N109" i="915"/>
  <c r="AE126" i="915"/>
  <c r="AE58" i="915"/>
  <c r="AE62" i="915"/>
  <c r="P7" i="914"/>
  <c r="N22" i="914"/>
  <c r="P39" i="914"/>
  <c r="N73" i="914"/>
  <c r="P90" i="914"/>
  <c r="AE41" i="915"/>
  <c r="AE73" i="915"/>
  <c r="M106" i="915"/>
  <c r="AA40" i="914"/>
  <c r="AA44" i="914"/>
  <c r="P56" i="914"/>
  <c r="P126" i="914"/>
  <c r="P130" i="914"/>
  <c r="P134" i="914"/>
  <c r="AF73" i="915"/>
  <c r="AE140" i="915"/>
  <c r="N5" i="914"/>
  <c r="AF5" i="915"/>
  <c r="AB72" i="908"/>
  <c r="AC56" i="908" s="1"/>
  <c r="AA72" i="908"/>
  <c r="N72" i="908"/>
  <c r="Q43" i="909"/>
  <c r="P43" i="909"/>
  <c r="Q8" i="908"/>
  <c r="P8" i="908"/>
  <c r="N140" i="908"/>
  <c r="AB140" i="908"/>
  <c r="AC124" i="908" s="1"/>
  <c r="AA140" i="908"/>
  <c r="Q89" i="908"/>
  <c r="R73" i="908" s="1"/>
  <c r="P89" i="908"/>
  <c r="Q40" i="908"/>
  <c r="P40" i="908"/>
  <c r="Q117" i="908"/>
  <c r="P117" i="908"/>
  <c r="Q113" i="908"/>
  <c r="P113" i="908"/>
  <c r="Q129" i="908"/>
  <c r="P129" i="908"/>
  <c r="Q106" i="909"/>
  <c r="R90" i="909" s="1"/>
  <c r="P106" i="909"/>
  <c r="Q108" i="909"/>
  <c r="P108" i="909"/>
  <c r="AA38" i="908"/>
  <c r="N38" i="908"/>
  <c r="AB38" i="908"/>
  <c r="AC22" i="908" s="1"/>
  <c r="P132" i="908"/>
  <c r="Q132" i="908"/>
  <c r="I3" i="907"/>
  <c r="F2" i="908"/>
  <c r="Q39" i="908"/>
  <c r="P39" i="908"/>
  <c r="Q109" i="908"/>
  <c r="P109" i="908"/>
  <c r="P42" i="909"/>
  <c r="Q42" i="909"/>
  <c r="Q5" i="909"/>
  <c r="P5" i="909"/>
  <c r="AB21" i="908"/>
  <c r="AC5" i="908" s="1"/>
  <c r="AA21" i="908"/>
  <c r="N21" i="908"/>
  <c r="P55" i="908"/>
  <c r="Q55" i="908"/>
  <c r="R39" i="908" s="1"/>
  <c r="Q125" i="908"/>
  <c r="P125" i="908"/>
  <c r="P91" i="909"/>
  <c r="Q91" i="909"/>
  <c r="Q23" i="908"/>
  <c r="P23" i="908"/>
  <c r="Q44" i="908"/>
  <c r="P44" i="908"/>
  <c r="AB123" i="908"/>
  <c r="AC107" i="908" s="1"/>
  <c r="AA123" i="908"/>
  <c r="N123" i="908"/>
  <c r="Q59" i="909"/>
  <c r="P59" i="909"/>
  <c r="Q128" i="908"/>
  <c r="P128" i="908"/>
  <c r="Q133" i="908"/>
  <c r="P133" i="908"/>
  <c r="N89" i="909"/>
  <c r="AF89" i="909"/>
  <c r="AG73" i="909" s="1"/>
  <c r="AE89" i="909"/>
  <c r="P107" i="909"/>
  <c r="Q107" i="909"/>
  <c r="Q22" i="908"/>
  <c r="AA23" i="908"/>
  <c r="N41" i="908"/>
  <c r="Q42" i="908"/>
  <c r="N45" i="908"/>
  <c r="Q73" i="908"/>
  <c r="Q124" i="908"/>
  <c r="AA125" i="908"/>
  <c r="AA129" i="908"/>
  <c r="AA133" i="908"/>
  <c r="Q25" i="909"/>
  <c r="AE43" i="909"/>
  <c r="AA6" i="908"/>
  <c r="AA22" i="908"/>
  <c r="AB56" i="908"/>
  <c r="AA60" i="908"/>
  <c r="AA73" i="908"/>
  <c r="AA89" i="908"/>
  <c r="K106" i="908"/>
  <c r="N107" i="908"/>
  <c r="AA109" i="908"/>
  <c r="AA113" i="908"/>
  <c r="AA117" i="908"/>
  <c r="N127" i="908"/>
  <c r="N131" i="908"/>
  <c r="N135" i="908"/>
  <c r="AF5" i="909"/>
  <c r="M21" i="909"/>
  <c r="P24" i="909"/>
  <c r="N41" i="909"/>
  <c r="AE59" i="909"/>
  <c r="M72" i="909"/>
  <c r="P75" i="909"/>
  <c r="P90" i="909"/>
  <c r="AE108" i="909"/>
  <c r="N140" i="909"/>
  <c r="P9" i="908"/>
  <c r="AB22" i="908"/>
  <c r="AA55" i="908"/>
  <c r="P59" i="908"/>
  <c r="P63" i="908"/>
  <c r="AB89" i="908"/>
  <c r="AC73" i="908" s="1"/>
  <c r="P108" i="908"/>
  <c r="AB109" i="908"/>
  <c r="P112" i="908"/>
  <c r="AB113" i="908"/>
  <c r="P116" i="908"/>
  <c r="AB117" i="908"/>
  <c r="P120" i="908"/>
  <c r="AA128" i="908"/>
  <c r="AA132" i="908"/>
  <c r="AE42" i="909"/>
  <c r="M55" i="909"/>
  <c r="P58" i="909"/>
  <c r="AF59" i="909"/>
  <c r="N74" i="909"/>
  <c r="AE91" i="909"/>
  <c r="AF108" i="909"/>
  <c r="N126" i="909"/>
  <c r="E8" i="907"/>
  <c r="AA5" i="908"/>
  <c r="AA41" i="908"/>
  <c r="AA45" i="908"/>
  <c r="AB55" i="908"/>
  <c r="AC39" i="908" s="1"/>
  <c r="N111" i="908"/>
  <c r="N115" i="908"/>
  <c r="N119" i="908"/>
  <c r="O21" i="909"/>
  <c r="M38" i="909"/>
  <c r="AB5" i="908"/>
  <c r="AA9" i="908"/>
  <c r="AA59" i="908"/>
  <c r="AA63" i="908"/>
  <c r="N106" i="908"/>
  <c r="AA108" i="908"/>
  <c r="AA112" i="908"/>
  <c r="AA116" i="908"/>
  <c r="AA120" i="908"/>
  <c r="N126" i="908"/>
  <c r="N130" i="908"/>
  <c r="N134" i="908"/>
  <c r="P23" i="909"/>
  <c r="N40" i="909"/>
  <c r="N44" i="909"/>
  <c r="N56" i="909"/>
  <c r="AE58" i="909"/>
  <c r="AF107" i="909"/>
  <c r="M123" i="909"/>
  <c r="N43" i="908"/>
  <c r="N91" i="908"/>
  <c r="AA127" i="908"/>
  <c r="AA131" i="908"/>
  <c r="AA135" i="908"/>
  <c r="AE41" i="909"/>
  <c r="AE106" i="909"/>
  <c r="AA107" i="908"/>
  <c r="AF106" i="909"/>
  <c r="AG90" i="909" s="1"/>
  <c r="N56" i="908"/>
  <c r="AB107" i="908"/>
  <c r="P90" i="908"/>
  <c r="P110" i="908"/>
  <c r="P114" i="908"/>
  <c r="P118" i="908"/>
  <c r="P6" i="909"/>
  <c r="P60" i="909"/>
  <c r="AE56" i="909"/>
  <c r="AE140" i="909"/>
  <c r="N5" i="908"/>
  <c r="Q23" i="905"/>
  <c r="P23" i="905"/>
  <c r="N89" i="906"/>
  <c r="AF89" i="906"/>
  <c r="AG73" i="906" s="1"/>
  <c r="AE89" i="906"/>
  <c r="N89" i="905"/>
  <c r="AB89" i="905"/>
  <c r="AC73" i="905" s="1"/>
  <c r="AA89" i="905"/>
  <c r="Q110" i="905"/>
  <c r="P110" i="905"/>
  <c r="Q7" i="905"/>
  <c r="P7" i="905"/>
  <c r="Q56" i="905"/>
  <c r="P56" i="905"/>
  <c r="AE21" i="906"/>
  <c r="N21" i="906"/>
  <c r="AF21" i="906"/>
  <c r="AG5" i="906" s="1"/>
  <c r="Q109" i="906"/>
  <c r="P109" i="906"/>
  <c r="P113" i="905"/>
  <c r="Q113" i="905"/>
  <c r="N106" i="906"/>
  <c r="AF106" i="906"/>
  <c r="AG90" i="906" s="1"/>
  <c r="AE106" i="906"/>
  <c r="Q124" i="906"/>
  <c r="P124" i="906"/>
  <c r="AB123" i="905"/>
  <c r="AC107" i="905" s="1"/>
  <c r="AA123" i="905"/>
  <c r="N123" i="905"/>
  <c r="AB72" i="905"/>
  <c r="AC56" i="905" s="1"/>
  <c r="AA72" i="905"/>
  <c r="N72" i="905"/>
  <c r="AB21" i="905"/>
  <c r="AC5" i="905" s="1"/>
  <c r="AA21" i="905"/>
  <c r="N21" i="905"/>
  <c r="Q114" i="905"/>
  <c r="P114" i="905"/>
  <c r="P22" i="905"/>
  <c r="Q22" i="905"/>
  <c r="N55" i="905"/>
  <c r="AB55" i="905"/>
  <c r="AC39" i="905" s="1"/>
  <c r="AA55" i="905"/>
  <c r="Q123" i="906"/>
  <c r="R107" i="906" s="1"/>
  <c r="P123" i="906"/>
  <c r="Q90" i="905"/>
  <c r="P90" i="905"/>
  <c r="Q109" i="905"/>
  <c r="P109" i="905"/>
  <c r="P124" i="905"/>
  <c r="Q124" i="905"/>
  <c r="Q6" i="906"/>
  <c r="P6" i="906"/>
  <c r="I3" i="904"/>
  <c r="F2" i="905"/>
  <c r="P5" i="905"/>
  <c r="N9" i="905"/>
  <c r="AB23" i="905"/>
  <c r="AA42" i="905"/>
  <c r="AA56" i="905"/>
  <c r="N59" i="905"/>
  <c r="N63" i="905"/>
  <c r="AB90" i="905"/>
  <c r="N108" i="905"/>
  <c r="N112" i="905"/>
  <c r="N116" i="905"/>
  <c r="N120" i="905"/>
  <c r="P128" i="905"/>
  <c r="P132" i="905"/>
  <c r="N140" i="905"/>
  <c r="P42" i="906"/>
  <c r="N58" i="906"/>
  <c r="P91" i="906"/>
  <c r="P107" i="906"/>
  <c r="M140" i="906"/>
  <c r="AA22" i="905"/>
  <c r="P41" i="905"/>
  <c r="P45" i="905"/>
  <c r="AB56" i="905"/>
  <c r="AA73" i="905"/>
  <c r="AA109" i="905"/>
  <c r="AA113" i="905"/>
  <c r="AA117" i="905"/>
  <c r="AA124" i="905"/>
  <c r="N127" i="905"/>
  <c r="N131" i="905"/>
  <c r="N135" i="905"/>
  <c r="P24" i="906"/>
  <c r="N41" i="906"/>
  <c r="AE59" i="906"/>
  <c r="M72" i="906"/>
  <c r="P75" i="906"/>
  <c r="P90" i="906"/>
  <c r="AE123" i="906"/>
  <c r="AB22" i="905"/>
  <c r="N40" i="905"/>
  <c r="N44" i="905"/>
  <c r="AB73" i="905"/>
  <c r="AB109" i="905"/>
  <c r="AB113" i="905"/>
  <c r="AB124" i="905"/>
  <c r="AA128" i="905"/>
  <c r="AE42" i="906"/>
  <c r="M55" i="906"/>
  <c r="AF123" i="906"/>
  <c r="AG107" i="906" s="1"/>
  <c r="N126" i="906"/>
  <c r="H1" i="905"/>
  <c r="N8" i="905"/>
  <c r="N39" i="905"/>
  <c r="AA41" i="905"/>
  <c r="AA45" i="905"/>
  <c r="N58" i="905"/>
  <c r="N62" i="905"/>
  <c r="M106" i="905"/>
  <c r="N111" i="905"/>
  <c r="N115" i="905"/>
  <c r="N119" i="905"/>
  <c r="N7" i="906"/>
  <c r="O21" i="906"/>
  <c r="N22" i="906"/>
  <c r="AE24" i="906"/>
  <c r="M38" i="906"/>
  <c r="AA59" i="905"/>
  <c r="AA63" i="905"/>
  <c r="AA108" i="905"/>
  <c r="AA112" i="905"/>
  <c r="AA116" i="905"/>
  <c r="AA120" i="905"/>
  <c r="AA140" i="905"/>
  <c r="AE58" i="906"/>
  <c r="AB9" i="905"/>
  <c r="M38" i="905"/>
  <c r="N43" i="905"/>
  <c r="AB59" i="905"/>
  <c r="N91" i="905"/>
  <c r="AB108" i="905"/>
  <c r="AA127" i="905"/>
  <c r="AA131" i="905"/>
  <c r="AA135" i="905"/>
  <c r="N26" i="906"/>
  <c r="N39" i="906"/>
  <c r="AE41" i="906"/>
  <c r="P57" i="906"/>
  <c r="P61" i="906"/>
  <c r="P73" i="906"/>
  <c r="AF90" i="906"/>
  <c r="N125" i="906"/>
  <c r="AA9" i="905"/>
  <c r="P126" i="905"/>
  <c r="P130" i="905"/>
  <c r="P134" i="905"/>
  <c r="AE23" i="906"/>
  <c r="P40" i="906"/>
  <c r="P44" i="906"/>
  <c r="P56" i="906"/>
  <c r="AE126" i="906"/>
  <c r="AA111" i="905"/>
  <c r="AA115" i="905"/>
  <c r="AE7" i="906"/>
  <c r="AE61" i="906"/>
  <c r="P57" i="905"/>
  <c r="P61" i="905"/>
  <c r="N73" i="905"/>
  <c r="AA126" i="905"/>
  <c r="AA130" i="905"/>
  <c r="AA134" i="905"/>
  <c r="AE22" i="906"/>
  <c r="AE40" i="906"/>
  <c r="AE44" i="906"/>
  <c r="P60" i="906"/>
  <c r="AE73" i="906"/>
  <c r="AE26" i="906"/>
  <c r="AF73" i="906"/>
  <c r="P22" i="902"/>
  <c r="Q22" i="902"/>
  <c r="N89" i="902"/>
  <c r="AB89" i="902"/>
  <c r="AC73" i="902" s="1"/>
  <c r="AA89" i="902"/>
  <c r="Q44" i="903"/>
  <c r="P44" i="903"/>
  <c r="N55" i="902"/>
  <c r="AB55" i="902"/>
  <c r="AC39" i="902" s="1"/>
  <c r="AA55" i="902"/>
  <c r="AB123" i="902"/>
  <c r="AC107" i="902" s="1"/>
  <c r="AA123" i="902"/>
  <c r="N123" i="902"/>
  <c r="Q91" i="903"/>
  <c r="P91" i="903"/>
  <c r="Q107" i="903"/>
  <c r="P107" i="903"/>
  <c r="Q124" i="903"/>
  <c r="P124" i="903"/>
  <c r="Q125" i="902"/>
  <c r="P125" i="902"/>
  <c r="Q42" i="903"/>
  <c r="P42" i="903"/>
  <c r="Q91" i="902"/>
  <c r="P91" i="902"/>
  <c r="Q23" i="902"/>
  <c r="P23" i="902"/>
  <c r="Q40" i="903"/>
  <c r="P40" i="903"/>
  <c r="Q44" i="902"/>
  <c r="P44" i="902"/>
  <c r="Q128" i="902"/>
  <c r="P128" i="902"/>
  <c r="I3" i="901"/>
  <c r="F2" i="902"/>
  <c r="Q43" i="903"/>
  <c r="P43" i="903"/>
  <c r="N89" i="903"/>
  <c r="AF89" i="903"/>
  <c r="AG73" i="903" s="1"/>
  <c r="AE89" i="903"/>
  <c r="N106" i="903"/>
  <c r="AF106" i="903"/>
  <c r="AG90" i="903" s="1"/>
  <c r="AE106" i="903"/>
  <c r="Q59" i="903"/>
  <c r="P59" i="903"/>
  <c r="AB21" i="902"/>
  <c r="AC5" i="902" s="1"/>
  <c r="AA21" i="902"/>
  <c r="N21" i="902"/>
  <c r="Q40" i="902"/>
  <c r="P40" i="902"/>
  <c r="P42" i="902"/>
  <c r="Q42" i="902"/>
  <c r="P124" i="902"/>
  <c r="Q124" i="902"/>
  <c r="AB72" i="902"/>
  <c r="AC56" i="902" s="1"/>
  <c r="AA72" i="902"/>
  <c r="N72" i="902"/>
  <c r="Q129" i="902"/>
  <c r="P129" i="902"/>
  <c r="Q133" i="902"/>
  <c r="P133" i="902"/>
  <c r="Q26" i="903"/>
  <c r="P26" i="903"/>
  <c r="Q5" i="903"/>
  <c r="P5" i="903"/>
  <c r="Q39" i="903"/>
  <c r="P39" i="903"/>
  <c r="P6" i="902"/>
  <c r="AB7" i="902"/>
  <c r="AA23" i="902"/>
  <c r="P60" i="902"/>
  <c r="M140" i="902"/>
  <c r="AF21" i="903"/>
  <c r="AG5" i="903" s="1"/>
  <c r="N9" i="902"/>
  <c r="AB23" i="902"/>
  <c r="AA42" i="902"/>
  <c r="AA56" i="902"/>
  <c r="N59" i="902"/>
  <c r="N63" i="902"/>
  <c r="N108" i="902"/>
  <c r="N112" i="902"/>
  <c r="N116" i="902"/>
  <c r="N120" i="902"/>
  <c r="AA6" i="902"/>
  <c r="AA22" i="902"/>
  <c r="P41" i="902"/>
  <c r="AB42" i="902"/>
  <c r="P45" i="902"/>
  <c r="AB56" i="902"/>
  <c r="AA73" i="902"/>
  <c r="P24" i="903"/>
  <c r="N41" i="903"/>
  <c r="M72" i="903"/>
  <c r="P75" i="903"/>
  <c r="P90" i="903"/>
  <c r="N140" i="903"/>
  <c r="AB22" i="902"/>
  <c r="AB73" i="902"/>
  <c r="AA128" i="902"/>
  <c r="N21" i="903"/>
  <c r="N23" i="903"/>
  <c r="AE42" i="903"/>
  <c r="M55" i="903"/>
  <c r="P58" i="903"/>
  <c r="AF59" i="903"/>
  <c r="N74" i="903"/>
  <c r="N126" i="903"/>
  <c r="E8" i="901"/>
  <c r="AA5" i="902"/>
  <c r="P107" i="902"/>
  <c r="N119" i="902"/>
  <c r="P127" i="902"/>
  <c r="AB128" i="902"/>
  <c r="P131" i="902"/>
  <c r="P135" i="902"/>
  <c r="N7" i="903"/>
  <c r="O21" i="903"/>
  <c r="N22" i="903"/>
  <c r="AE24" i="903"/>
  <c r="M38" i="903"/>
  <c r="AF42" i="903"/>
  <c r="N57" i="903"/>
  <c r="N61" i="903"/>
  <c r="N73" i="903"/>
  <c r="AF91" i="903"/>
  <c r="AE107" i="903"/>
  <c r="AB5" i="902"/>
  <c r="AA9" i="902"/>
  <c r="AA59" i="902"/>
  <c r="AA63" i="902"/>
  <c r="N106" i="902"/>
  <c r="AA108" i="902"/>
  <c r="AA112" i="902"/>
  <c r="AA116" i="902"/>
  <c r="AA120" i="902"/>
  <c r="N126" i="902"/>
  <c r="N130" i="902"/>
  <c r="N134" i="902"/>
  <c r="AE58" i="903"/>
  <c r="AF107" i="903"/>
  <c r="M123" i="903"/>
  <c r="M38" i="902"/>
  <c r="N43" i="902"/>
  <c r="P111" i="902"/>
  <c r="P115" i="902"/>
  <c r="AA127" i="902"/>
  <c r="AA131" i="902"/>
  <c r="AA135" i="902"/>
  <c r="AE41" i="903"/>
  <c r="AA107" i="902"/>
  <c r="AE23" i="903"/>
  <c r="N60" i="903"/>
  <c r="AE74" i="903"/>
  <c r="N109" i="903"/>
  <c r="AE126" i="903"/>
  <c r="AB107" i="902"/>
  <c r="AA119" i="902"/>
  <c r="AE7" i="903"/>
  <c r="P7" i="902"/>
  <c r="AA39" i="902"/>
  <c r="P57" i="902"/>
  <c r="P61" i="902"/>
  <c r="N73" i="902"/>
  <c r="P90" i="902"/>
  <c r="AA106" i="902"/>
  <c r="P110" i="902"/>
  <c r="AA126" i="902"/>
  <c r="AA130" i="902"/>
  <c r="AA134" i="902"/>
  <c r="P6" i="903"/>
  <c r="AE22" i="903"/>
  <c r="P56" i="902"/>
  <c r="AF73" i="903"/>
  <c r="AE140" i="903"/>
  <c r="N5" i="902"/>
  <c r="AA38" i="899"/>
  <c r="N38" i="899"/>
  <c r="AB38" i="899"/>
  <c r="AC22" i="899" s="1"/>
  <c r="Q43" i="899"/>
  <c r="P43" i="899"/>
  <c r="Q91" i="899"/>
  <c r="P91" i="899"/>
  <c r="N106" i="900"/>
  <c r="AF106" i="900"/>
  <c r="AG90" i="900" s="1"/>
  <c r="AE106" i="900"/>
  <c r="Q109" i="900"/>
  <c r="P109" i="900"/>
  <c r="Q9" i="899"/>
  <c r="P9" i="899"/>
  <c r="Q132" i="899"/>
  <c r="P132" i="899"/>
  <c r="Q107" i="900"/>
  <c r="P107" i="900"/>
  <c r="I3" i="898"/>
  <c r="F2" i="899"/>
  <c r="Q7" i="899"/>
  <c r="P7" i="899"/>
  <c r="Q55" i="899"/>
  <c r="R39" i="899" s="1"/>
  <c r="P55" i="899"/>
  <c r="Q128" i="899"/>
  <c r="P128" i="899"/>
  <c r="Q24" i="900"/>
  <c r="P24" i="900"/>
  <c r="Q60" i="900"/>
  <c r="P60" i="900"/>
  <c r="Q89" i="900"/>
  <c r="R73" i="900" s="1"/>
  <c r="P89" i="900"/>
  <c r="Q91" i="900"/>
  <c r="P91" i="900"/>
  <c r="Q42" i="900"/>
  <c r="P42" i="900"/>
  <c r="AB21" i="899"/>
  <c r="AC5" i="899" s="1"/>
  <c r="AA21" i="899"/>
  <c r="N21" i="899"/>
  <c r="P124" i="899"/>
  <c r="Q124" i="899"/>
  <c r="Q5" i="900"/>
  <c r="P5" i="900"/>
  <c r="Q23" i="899"/>
  <c r="P23" i="899"/>
  <c r="Q56" i="899"/>
  <c r="P56" i="899"/>
  <c r="N89" i="899"/>
  <c r="AB89" i="899"/>
  <c r="AC73" i="899" s="1"/>
  <c r="AA89" i="899"/>
  <c r="P42" i="899"/>
  <c r="Q42" i="899"/>
  <c r="Q43" i="900"/>
  <c r="P43" i="900"/>
  <c r="Q75" i="900"/>
  <c r="P75" i="900"/>
  <c r="Q61" i="899"/>
  <c r="P61" i="899"/>
  <c r="Q6" i="900"/>
  <c r="P6" i="900"/>
  <c r="P25" i="900"/>
  <c r="Q25" i="900"/>
  <c r="P6" i="899"/>
  <c r="AB7" i="899"/>
  <c r="AA23" i="899"/>
  <c r="N41" i="899"/>
  <c r="N45" i="899"/>
  <c r="P60" i="899"/>
  <c r="AB61" i="899"/>
  <c r="N72" i="899"/>
  <c r="P109" i="899"/>
  <c r="P113" i="899"/>
  <c r="P117" i="899"/>
  <c r="N123" i="899"/>
  <c r="M140" i="899"/>
  <c r="AF39" i="900"/>
  <c r="AE43" i="900"/>
  <c r="P59" i="900"/>
  <c r="AF60" i="900"/>
  <c r="N90" i="900"/>
  <c r="P108" i="900"/>
  <c r="AB23" i="899"/>
  <c r="AA42" i="899"/>
  <c r="AA56" i="899"/>
  <c r="N59" i="899"/>
  <c r="N63" i="899"/>
  <c r="N108" i="899"/>
  <c r="N112" i="899"/>
  <c r="N116" i="899"/>
  <c r="N120" i="899"/>
  <c r="AE5" i="900"/>
  <c r="M140" i="900"/>
  <c r="AB42" i="899"/>
  <c r="AB56" i="899"/>
  <c r="AA60" i="899"/>
  <c r="AA73" i="899"/>
  <c r="AA109" i="899"/>
  <c r="AA113" i="899"/>
  <c r="AA117" i="899"/>
  <c r="AA124" i="899"/>
  <c r="N127" i="899"/>
  <c r="N131" i="899"/>
  <c r="N135" i="899"/>
  <c r="AF5" i="900"/>
  <c r="M21" i="900"/>
  <c r="AF25" i="900"/>
  <c r="N41" i="900"/>
  <c r="AE59" i="900"/>
  <c r="M72" i="900"/>
  <c r="AE108" i="900"/>
  <c r="N40" i="899"/>
  <c r="N44" i="899"/>
  <c r="AA55" i="899"/>
  <c r="AB73" i="899"/>
  <c r="AB124" i="899"/>
  <c r="AA128" i="899"/>
  <c r="AA132" i="899"/>
  <c r="AE42" i="900"/>
  <c r="M55" i="900"/>
  <c r="N74" i="900"/>
  <c r="AE91" i="900"/>
  <c r="N126" i="900"/>
  <c r="AA5" i="899"/>
  <c r="AB55" i="899"/>
  <c r="AC39" i="899" s="1"/>
  <c r="AB128" i="899"/>
  <c r="AB132" i="899"/>
  <c r="M38" i="900"/>
  <c r="AF42" i="900"/>
  <c r="AF91" i="900"/>
  <c r="AE107" i="900"/>
  <c r="AB5" i="899"/>
  <c r="N106" i="899"/>
  <c r="N126" i="899"/>
  <c r="N130" i="899"/>
  <c r="N134" i="899"/>
  <c r="AF107" i="900"/>
  <c r="M123" i="900"/>
  <c r="P8" i="899"/>
  <c r="P39" i="899"/>
  <c r="P58" i="899"/>
  <c r="P62" i="899"/>
  <c r="P111" i="899"/>
  <c r="P115" i="899"/>
  <c r="P119" i="899"/>
  <c r="AA127" i="899"/>
  <c r="AA131" i="899"/>
  <c r="AA135" i="899"/>
  <c r="P7" i="900"/>
  <c r="P22" i="900"/>
  <c r="N26" i="900"/>
  <c r="N39" i="900"/>
  <c r="AE41" i="900"/>
  <c r="P57" i="900"/>
  <c r="P61" i="900"/>
  <c r="P73" i="900"/>
  <c r="AF90" i="900"/>
  <c r="N125" i="900"/>
  <c r="AA40" i="899"/>
  <c r="AE23" i="900"/>
  <c r="P40" i="900"/>
  <c r="P44" i="900"/>
  <c r="P56" i="900"/>
  <c r="AE74" i="900"/>
  <c r="AE89" i="900"/>
  <c r="O123" i="900"/>
  <c r="AE126" i="900"/>
  <c r="AA8" i="899"/>
  <c r="AA58" i="899"/>
  <c r="AE7" i="900"/>
  <c r="AF89" i="900"/>
  <c r="AG73" i="900" s="1"/>
  <c r="N73" i="899"/>
  <c r="AA106" i="899"/>
  <c r="AA134" i="899"/>
  <c r="N5" i="899"/>
  <c r="Q134" i="896"/>
  <c r="P134" i="896"/>
  <c r="N38" i="896"/>
  <c r="AB38" i="896"/>
  <c r="AC22" i="896" s="1"/>
  <c r="AA38" i="896"/>
  <c r="Q130" i="896"/>
  <c r="P130" i="896"/>
  <c r="Q62" i="896"/>
  <c r="P62" i="896"/>
  <c r="Q58" i="896"/>
  <c r="P58" i="896"/>
  <c r="P91" i="896"/>
  <c r="Q91" i="896"/>
  <c r="P6" i="897"/>
  <c r="Q6" i="897"/>
  <c r="P56" i="896"/>
  <c r="Q56" i="896"/>
  <c r="F2" i="896"/>
  <c r="I3" i="895"/>
  <c r="Q119" i="896"/>
  <c r="P119" i="896"/>
  <c r="Q60" i="897"/>
  <c r="P60" i="897"/>
  <c r="P91" i="897"/>
  <c r="Q91" i="897"/>
  <c r="Q39" i="896"/>
  <c r="P39" i="896"/>
  <c r="Q126" i="896"/>
  <c r="P126" i="896"/>
  <c r="N21" i="897"/>
  <c r="AF21" i="897"/>
  <c r="AG5" i="897" s="1"/>
  <c r="AE21" i="897"/>
  <c r="P107" i="897"/>
  <c r="Q107" i="897"/>
  <c r="Q115" i="896"/>
  <c r="P115" i="896"/>
  <c r="N89" i="897"/>
  <c r="AF89" i="897"/>
  <c r="AG73" i="897" s="1"/>
  <c r="AE89" i="897"/>
  <c r="N106" i="896"/>
  <c r="AB106" i="896"/>
  <c r="AC90" i="896" s="1"/>
  <c r="AA106" i="896"/>
  <c r="Q129" i="896"/>
  <c r="P129" i="896"/>
  <c r="P26" i="897"/>
  <c r="Q26" i="897"/>
  <c r="N38" i="897"/>
  <c r="AF38" i="897"/>
  <c r="AG22" i="897" s="1"/>
  <c r="AE38" i="897"/>
  <c r="P39" i="897"/>
  <c r="Q39" i="897"/>
  <c r="P23" i="896"/>
  <c r="Q23" i="896"/>
  <c r="Q107" i="896"/>
  <c r="P107" i="896"/>
  <c r="Q44" i="896"/>
  <c r="P44" i="896"/>
  <c r="P125" i="896"/>
  <c r="Q125" i="896"/>
  <c r="AB8" i="896"/>
  <c r="AA39" i="896"/>
  <c r="AB58" i="896"/>
  <c r="AB62" i="896"/>
  <c r="N73" i="896"/>
  <c r="M89" i="896"/>
  <c r="H1" i="897"/>
  <c r="N5" i="896"/>
  <c r="M21" i="896"/>
  <c r="N55" i="896"/>
  <c r="M72" i="896"/>
  <c r="AB91" i="896"/>
  <c r="M123" i="896"/>
  <c r="N128" i="896"/>
  <c r="N132" i="896"/>
  <c r="N42" i="897"/>
  <c r="M72" i="897"/>
  <c r="N140" i="897"/>
  <c r="P6" i="896"/>
  <c r="P60" i="896"/>
  <c r="P109" i="896"/>
  <c r="P113" i="896"/>
  <c r="P117" i="896"/>
  <c r="M140" i="896"/>
  <c r="P59" i="897"/>
  <c r="N9" i="896"/>
  <c r="O21" i="896"/>
  <c r="AB23" i="896"/>
  <c r="AA42" i="896"/>
  <c r="AA56" i="896"/>
  <c r="N59" i="896"/>
  <c r="N63" i="896"/>
  <c r="AB90" i="896"/>
  <c r="N108" i="896"/>
  <c r="N112" i="896"/>
  <c r="N116" i="896"/>
  <c r="N120" i="896"/>
  <c r="N58" i="897"/>
  <c r="N62" i="897"/>
  <c r="N73" i="897"/>
  <c r="P41" i="896"/>
  <c r="P45" i="896"/>
  <c r="AB56" i="896"/>
  <c r="AA60" i="896"/>
  <c r="AA73" i="896"/>
  <c r="AA109" i="896"/>
  <c r="AA113" i="896"/>
  <c r="AA117" i="896"/>
  <c r="AA124" i="896"/>
  <c r="N127" i="896"/>
  <c r="N131" i="896"/>
  <c r="N135" i="896"/>
  <c r="P24" i="897"/>
  <c r="N41" i="897"/>
  <c r="AE59" i="897"/>
  <c r="P74" i="897"/>
  <c r="AF107" i="897"/>
  <c r="M123" i="897"/>
  <c r="P126" i="897"/>
  <c r="AA55" i="896"/>
  <c r="AA128" i="896"/>
  <c r="AA132" i="896"/>
  <c r="AE42" i="897"/>
  <c r="M55" i="897"/>
  <c r="N125" i="897"/>
  <c r="E8" i="895"/>
  <c r="AA5" i="896"/>
  <c r="N8" i="896"/>
  <c r="AA41" i="896"/>
  <c r="AA45" i="896"/>
  <c r="N111" i="896"/>
  <c r="N7" i="897"/>
  <c r="N22" i="897"/>
  <c r="AE24" i="897"/>
  <c r="AE74" i="897"/>
  <c r="AE126" i="897"/>
  <c r="AA9" i="896"/>
  <c r="P40" i="896"/>
  <c r="AA59" i="896"/>
  <c r="AA63" i="896"/>
  <c r="AA108" i="896"/>
  <c r="AA112" i="896"/>
  <c r="AA116" i="896"/>
  <c r="AA120" i="896"/>
  <c r="P23" i="897"/>
  <c r="AE58" i="897"/>
  <c r="AE62" i="897"/>
  <c r="AA127" i="896"/>
  <c r="AA131" i="896"/>
  <c r="AA135" i="896"/>
  <c r="AE41" i="897"/>
  <c r="AE73" i="897"/>
  <c r="M106" i="897"/>
  <c r="AE23" i="897"/>
  <c r="P40" i="897"/>
  <c r="P44" i="897"/>
  <c r="P56" i="897"/>
  <c r="AF73" i="897"/>
  <c r="AE140" i="897"/>
  <c r="N38" i="893"/>
  <c r="AB38" i="893"/>
  <c r="AC22" i="893" s="1"/>
  <c r="AA38" i="893"/>
  <c r="Q39" i="893"/>
  <c r="P39" i="893"/>
  <c r="AB140" i="893"/>
  <c r="AC124" i="893" s="1"/>
  <c r="AA140" i="893"/>
  <c r="N140" i="893"/>
  <c r="P26" i="894"/>
  <c r="Q26" i="894"/>
  <c r="Q107" i="894"/>
  <c r="P107" i="894"/>
  <c r="Q126" i="893"/>
  <c r="P126" i="893"/>
  <c r="Q130" i="893"/>
  <c r="P130" i="893"/>
  <c r="F2" i="893"/>
  <c r="I3" i="892"/>
  <c r="Q9" i="893"/>
  <c r="P9" i="893"/>
  <c r="Q5" i="894"/>
  <c r="P5" i="894"/>
  <c r="N55" i="894"/>
  <c r="AF55" i="894"/>
  <c r="AG39" i="894" s="1"/>
  <c r="AE55" i="894"/>
  <c r="Q43" i="894"/>
  <c r="P43" i="894"/>
  <c r="Q133" i="893"/>
  <c r="P133" i="893"/>
  <c r="N38" i="894"/>
  <c r="AF38" i="894"/>
  <c r="AG22" i="894" s="1"/>
  <c r="AE38" i="894"/>
  <c r="Q91" i="894"/>
  <c r="P91" i="894"/>
  <c r="Q62" i="893"/>
  <c r="P62" i="893"/>
  <c r="N106" i="893"/>
  <c r="AA106" i="893"/>
  <c r="AB106" i="893"/>
  <c r="AC90" i="893" s="1"/>
  <c r="Q124" i="894"/>
  <c r="P124" i="894"/>
  <c r="Q23" i="893"/>
  <c r="P23" i="893"/>
  <c r="Q129" i="893"/>
  <c r="P129" i="893"/>
  <c r="N89" i="894"/>
  <c r="AF89" i="894"/>
  <c r="AG73" i="894" s="1"/>
  <c r="AE89" i="894"/>
  <c r="Q40" i="893"/>
  <c r="P40" i="893"/>
  <c r="P91" i="893"/>
  <c r="Q91" i="893"/>
  <c r="Q58" i="893"/>
  <c r="P58" i="893"/>
  <c r="P114" i="893"/>
  <c r="Q114" i="893"/>
  <c r="Q125" i="893"/>
  <c r="P125" i="893"/>
  <c r="Q44" i="894"/>
  <c r="P44" i="894"/>
  <c r="Q8" i="893"/>
  <c r="P8" i="893"/>
  <c r="P6" i="894"/>
  <c r="Q6" i="894"/>
  <c r="Q21" i="894"/>
  <c r="R5" i="894" s="1"/>
  <c r="P21" i="894"/>
  <c r="Q56" i="894"/>
  <c r="P56" i="894"/>
  <c r="P110" i="893"/>
  <c r="Q110" i="893"/>
  <c r="Q134" i="893"/>
  <c r="P134" i="893"/>
  <c r="Q123" i="894"/>
  <c r="R107" i="894" s="1"/>
  <c r="P123" i="894"/>
  <c r="Q40" i="894"/>
  <c r="P40" i="894"/>
  <c r="N6" i="893"/>
  <c r="M55" i="893"/>
  <c r="N60" i="893"/>
  <c r="N89" i="893"/>
  <c r="N109" i="893"/>
  <c r="N113" i="893"/>
  <c r="N117" i="893"/>
  <c r="N59" i="894"/>
  <c r="M140" i="894"/>
  <c r="M21" i="893"/>
  <c r="P22" i="893"/>
  <c r="P42" i="893"/>
  <c r="M72" i="893"/>
  <c r="P73" i="893"/>
  <c r="M123" i="893"/>
  <c r="P124" i="893"/>
  <c r="AE21" i="894"/>
  <c r="P25" i="894"/>
  <c r="M72" i="894"/>
  <c r="P75" i="894"/>
  <c r="P90" i="894"/>
  <c r="AE123" i="894"/>
  <c r="AA23" i="893"/>
  <c r="N41" i="893"/>
  <c r="N45" i="893"/>
  <c r="O55" i="893"/>
  <c r="AF21" i="894"/>
  <c r="AG5" i="894" s="1"/>
  <c r="N24" i="894"/>
  <c r="N74" i="894"/>
  <c r="AF123" i="894"/>
  <c r="AG107" i="894" s="1"/>
  <c r="N126" i="894"/>
  <c r="P5" i="893"/>
  <c r="AB23" i="893"/>
  <c r="AA42" i="893"/>
  <c r="AA56" i="893"/>
  <c r="N59" i="893"/>
  <c r="N63" i="893"/>
  <c r="AB90" i="893"/>
  <c r="N108" i="893"/>
  <c r="N112" i="893"/>
  <c r="N116" i="893"/>
  <c r="N120" i="893"/>
  <c r="P128" i="893"/>
  <c r="P132" i="893"/>
  <c r="P42" i="894"/>
  <c r="AF43" i="894"/>
  <c r="N58" i="894"/>
  <c r="N62" i="894"/>
  <c r="N73" i="894"/>
  <c r="AA6" i="893"/>
  <c r="AA22" i="893"/>
  <c r="AA60" i="893"/>
  <c r="AA73" i="893"/>
  <c r="AA89" i="893"/>
  <c r="AA109" i="893"/>
  <c r="AA113" i="893"/>
  <c r="AA117" i="893"/>
  <c r="AE59" i="894"/>
  <c r="AB22" i="893"/>
  <c r="N44" i="893"/>
  <c r="AA128" i="893"/>
  <c r="AA132" i="893"/>
  <c r="N23" i="894"/>
  <c r="AE42" i="894"/>
  <c r="N125" i="894"/>
  <c r="E8" i="892"/>
  <c r="AA5" i="893"/>
  <c r="AA41" i="893"/>
  <c r="AA45" i="893"/>
  <c r="P107" i="893"/>
  <c r="N115" i="893"/>
  <c r="N119" i="893"/>
  <c r="P127" i="893"/>
  <c r="P131" i="893"/>
  <c r="P135" i="893"/>
  <c r="N7" i="894"/>
  <c r="N22" i="894"/>
  <c r="AE24" i="894"/>
  <c r="P41" i="894"/>
  <c r="N57" i="894"/>
  <c r="N61" i="894"/>
  <c r="AE74" i="894"/>
  <c r="N109" i="894"/>
  <c r="AE126" i="894"/>
  <c r="AA59" i="893"/>
  <c r="AA63" i="893"/>
  <c r="AA108" i="893"/>
  <c r="AA112" i="893"/>
  <c r="AA116" i="893"/>
  <c r="AA120" i="893"/>
  <c r="AE58" i="894"/>
  <c r="AE62" i="894"/>
  <c r="P111" i="893"/>
  <c r="AA127" i="893"/>
  <c r="AA131" i="893"/>
  <c r="AA135" i="893"/>
  <c r="AE41" i="894"/>
  <c r="AE73" i="894"/>
  <c r="M106" i="894"/>
  <c r="AE23" i="894"/>
  <c r="AF73" i="894"/>
  <c r="AE125" i="894"/>
  <c r="Q42" i="890"/>
  <c r="P42" i="890"/>
  <c r="I3" i="889"/>
  <c r="F2" i="890"/>
  <c r="Q59" i="890"/>
  <c r="P59" i="890"/>
  <c r="Q63" i="890"/>
  <c r="P63" i="890"/>
  <c r="Q120" i="890"/>
  <c r="P120" i="890"/>
  <c r="Q57" i="891"/>
  <c r="P57" i="891"/>
  <c r="Q61" i="891"/>
  <c r="P61" i="891"/>
  <c r="Q124" i="891"/>
  <c r="P124" i="891"/>
  <c r="P45" i="890"/>
  <c r="Q45" i="890"/>
  <c r="Q91" i="890"/>
  <c r="P91" i="890"/>
  <c r="N21" i="890"/>
  <c r="AB21" i="890"/>
  <c r="AC5" i="890" s="1"/>
  <c r="AA21" i="890"/>
  <c r="Q116" i="890"/>
  <c r="P116" i="890"/>
  <c r="P128" i="890"/>
  <c r="Q128" i="890"/>
  <c r="Q112" i="890"/>
  <c r="P112" i="890"/>
  <c r="N55" i="891"/>
  <c r="AF55" i="891"/>
  <c r="AG39" i="891" s="1"/>
  <c r="AE55" i="891"/>
  <c r="N106" i="891"/>
  <c r="AF106" i="891"/>
  <c r="AG90" i="891" s="1"/>
  <c r="AE106" i="891"/>
  <c r="P41" i="890"/>
  <c r="Q41" i="890"/>
  <c r="Q108" i="890"/>
  <c r="P108" i="890"/>
  <c r="AB106" i="890"/>
  <c r="AC90" i="890" s="1"/>
  <c r="AA106" i="890"/>
  <c r="N106" i="890"/>
  <c r="N72" i="891"/>
  <c r="AF72" i="891"/>
  <c r="AG56" i="891" s="1"/>
  <c r="AE72" i="891"/>
  <c r="Q22" i="890"/>
  <c r="P22" i="890"/>
  <c r="N55" i="890"/>
  <c r="AB55" i="890"/>
  <c r="AC39" i="890" s="1"/>
  <c r="AA55" i="890"/>
  <c r="N89" i="890"/>
  <c r="AB89" i="890"/>
  <c r="AC73" i="890" s="1"/>
  <c r="AA89" i="890"/>
  <c r="N140" i="890"/>
  <c r="AB140" i="890"/>
  <c r="AC124" i="890" s="1"/>
  <c r="AA140" i="890"/>
  <c r="N89" i="891"/>
  <c r="AF89" i="891"/>
  <c r="AG73" i="891" s="1"/>
  <c r="AE89" i="891"/>
  <c r="AF38" i="891"/>
  <c r="AG22" i="891" s="1"/>
  <c r="AE38" i="891"/>
  <c r="N38" i="891"/>
  <c r="Q75" i="891"/>
  <c r="P75" i="891"/>
  <c r="N123" i="891"/>
  <c r="AF123" i="891"/>
  <c r="AG107" i="891" s="1"/>
  <c r="AE123" i="891"/>
  <c r="P132" i="890"/>
  <c r="Q132" i="890"/>
  <c r="N123" i="890"/>
  <c r="AB123" i="890"/>
  <c r="AC107" i="890" s="1"/>
  <c r="AA123" i="890"/>
  <c r="Q109" i="891"/>
  <c r="P109" i="891"/>
  <c r="AF5" i="891"/>
  <c r="M21" i="891"/>
  <c r="P9" i="890"/>
  <c r="AB22" i="890"/>
  <c r="N40" i="890"/>
  <c r="N44" i="890"/>
  <c r="AB124" i="890"/>
  <c r="AA128" i="890"/>
  <c r="AA132" i="890"/>
  <c r="N23" i="891"/>
  <c r="N27" i="891"/>
  <c r="N39" i="891"/>
  <c r="AE73" i="891"/>
  <c r="N76" i="891"/>
  <c r="N90" i="891"/>
  <c r="E8" i="889"/>
  <c r="AA5" i="890"/>
  <c r="N8" i="890"/>
  <c r="N39" i="890"/>
  <c r="AA41" i="890"/>
  <c r="AA45" i="890"/>
  <c r="N58" i="890"/>
  <c r="N62" i="890"/>
  <c r="P107" i="890"/>
  <c r="N111" i="890"/>
  <c r="N115" i="890"/>
  <c r="N119" i="890"/>
  <c r="P127" i="890"/>
  <c r="AB128" i="890"/>
  <c r="P131" i="890"/>
  <c r="AB132" i="890"/>
  <c r="P135" i="890"/>
  <c r="AE24" i="891"/>
  <c r="P40" i="891"/>
  <c r="P44" i="891"/>
  <c r="P56" i="891"/>
  <c r="P91" i="891"/>
  <c r="P107" i="891"/>
  <c r="M140" i="891"/>
  <c r="AB5" i="890"/>
  <c r="AB41" i="890"/>
  <c r="AB45" i="890"/>
  <c r="AA59" i="890"/>
  <c r="AA63" i="890"/>
  <c r="AA108" i="890"/>
  <c r="AA112" i="890"/>
  <c r="AA116" i="890"/>
  <c r="AA120" i="890"/>
  <c r="N126" i="890"/>
  <c r="N130" i="890"/>
  <c r="N134" i="890"/>
  <c r="N43" i="891"/>
  <c r="AE57" i="891"/>
  <c r="AE61" i="891"/>
  <c r="AE108" i="891"/>
  <c r="M38" i="890"/>
  <c r="AB59" i="890"/>
  <c r="AB63" i="890"/>
  <c r="AB108" i="890"/>
  <c r="AB112" i="890"/>
  <c r="AB116" i="890"/>
  <c r="AB120" i="890"/>
  <c r="AF57" i="891"/>
  <c r="AF61" i="891"/>
  <c r="N126" i="891"/>
  <c r="AA44" i="890"/>
  <c r="AE27" i="891"/>
  <c r="AA8" i="890"/>
  <c r="N23" i="890"/>
  <c r="AB40" i="890"/>
  <c r="P43" i="890"/>
  <c r="N56" i="890"/>
  <c r="AA58" i="890"/>
  <c r="AA62" i="890"/>
  <c r="AB107" i="890"/>
  <c r="AA111" i="890"/>
  <c r="N125" i="890"/>
  <c r="N129" i="890"/>
  <c r="N133" i="890"/>
  <c r="N5" i="891"/>
  <c r="AF23" i="891"/>
  <c r="P26" i="891"/>
  <c r="AE39" i="891"/>
  <c r="N42" i="891"/>
  <c r="AF56" i="891"/>
  <c r="AE60" i="891"/>
  <c r="AE90" i="891"/>
  <c r="AF107" i="891"/>
  <c r="P7" i="890"/>
  <c r="AA39" i="890"/>
  <c r="P57" i="890"/>
  <c r="P61" i="890"/>
  <c r="N73" i="890"/>
  <c r="P90" i="890"/>
  <c r="P110" i="890"/>
  <c r="P114" i="890"/>
  <c r="P118" i="890"/>
  <c r="N124" i="890"/>
  <c r="AA126" i="890"/>
  <c r="AA130" i="890"/>
  <c r="AA134" i="890"/>
  <c r="H1" i="891"/>
  <c r="P6" i="891"/>
  <c r="AF39" i="891"/>
  <c r="AE43" i="891"/>
  <c r="P59" i="891"/>
  <c r="AF90" i="891"/>
  <c r="N5" i="890"/>
  <c r="AA7" i="890"/>
  <c r="M72" i="890"/>
  <c r="P25" i="891"/>
  <c r="P6" i="890"/>
  <c r="AA23" i="890"/>
  <c r="P109" i="890"/>
  <c r="P113" i="890"/>
  <c r="P117" i="890"/>
  <c r="AA125" i="890"/>
  <c r="AA129" i="890"/>
  <c r="AA133" i="890"/>
  <c r="AE42" i="891"/>
  <c r="I3" i="925" l="1"/>
  <c r="F2" i="927"/>
  <c r="Q124" i="939"/>
  <c r="P124" i="939"/>
  <c r="Q108" i="939"/>
  <c r="P108" i="939"/>
  <c r="Q60" i="939"/>
  <c r="P60" i="939"/>
  <c r="P59" i="939"/>
  <c r="Q59" i="939"/>
  <c r="P58" i="939"/>
  <c r="Q58" i="939"/>
  <c r="Q23" i="939"/>
  <c r="P23" i="939"/>
  <c r="P22" i="939"/>
  <c r="Q22" i="939"/>
  <c r="P7" i="939"/>
  <c r="Q7" i="939"/>
  <c r="Q135" i="938"/>
  <c r="P135" i="938"/>
  <c r="Q131" i="938"/>
  <c r="P131" i="938"/>
  <c r="Q124" i="938"/>
  <c r="P124" i="938"/>
  <c r="Q119" i="938"/>
  <c r="P119" i="938"/>
  <c r="P115" i="938"/>
  <c r="Q115" i="938"/>
  <c r="P109" i="938"/>
  <c r="Q109" i="938"/>
  <c r="P63" i="938"/>
  <c r="Q63" i="938"/>
  <c r="P59" i="938"/>
  <c r="Q59" i="938"/>
  <c r="Q56" i="938"/>
  <c r="P56" i="938"/>
  <c r="P7" i="938"/>
  <c r="Q7" i="938"/>
  <c r="Q5" i="938"/>
  <c r="P5" i="938"/>
  <c r="Q125" i="936"/>
  <c r="P125" i="936"/>
  <c r="P124" i="936"/>
  <c r="Q124" i="936"/>
  <c r="P109" i="936"/>
  <c r="Q109" i="936"/>
  <c r="Q73" i="936"/>
  <c r="P73" i="936"/>
  <c r="P59" i="936"/>
  <c r="Q59" i="936"/>
  <c r="Q23" i="936"/>
  <c r="P23" i="936"/>
  <c r="P135" i="935"/>
  <c r="Q135" i="935"/>
  <c r="P131" i="935"/>
  <c r="Q131" i="935"/>
  <c r="Q124" i="935"/>
  <c r="P124" i="935"/>
  <c r="Q119" i="935"/>
  <c r="P119" i="935"/>
  <c r="Q115" i="935"/>
  <c r="P115" i="935"/>
  <c r="Q111" i="935"/>
  <c r="P111" i="935"/>
  <c r="AA106" i="935"/>
  <c r="AB106" i="935"/>
  <c r="AC90" i="935" s="1"/>
  <c r="Q90" i="935"/>
  <c r="P90" i="935"/>
  <c r="AB89" i="935"/>
  <c r="AC73" i="935" s="1"/>
  <c r="N89" i="935"/>
  <c r="AA89" i="935"/>
  <c r="Q73" i="935"/>
  <c r="P73" i="935"/>
  <c r="Q57" i="935"/>
  <c r="P57" i="935"/>
  <c r="Q46" i="935"/>
  <c r="P46" i="935"/>
  <c r="Q44" i="935"/>
  <c r="P44" i="935"/>
  <c r="Q43" i="935"/>
  <c r="P43" i="935"/>
  <c r="Q42" i="935"/>
  <c r="P42" i="935"/>
  <c r="Q40" i="935"/>
  <c r="P40" i="935"/>
  <c r="Q39" i="935"/>
  <c r="P39" i="935"/>
  <c r="AA55" i="935"/>
  <c r="N55" i="935"/>
  <c r="Q22" i="935"/>
  <c r="P22" i="935"/>
  <c r="P108" i="933"/>
  <c r="Q108" i="933"/>
  <c r="Q59" i="933"/>
  <c r="P59" i="933"/>
  <c r="Q41" i="933"/>
  <c r="P41" i="933"/>
  <c r="P23" i="933"/>
  <c r="Q23" i="933"/>
  <c r="Q133" i="932"/>
  <c r="P133" i="932"/>
  <c r="Q129" i="932"/>
  <c r="P129" i="932"/>
  <c r="Q125" i="932"/>
  <c r="P125" i="932"/>
  <c r="P44" i="932"/>
  <c r="Q44" i="932"/>
  <c r="Q124" i="930"/>
  <c r="P124" i="930"/>
  <c r="P109" i="930"/>
  <c r="Q109" i="930"/>
  <c r="P73" i="930"/>
  <c r="Q73" i="930"/>
  <c r="P61" i="930"/>
  <c r="Q61" i="930"/>
  <c r="P57" i="930"/>
  <c r="Q57" i="930"/>
  <c r="P42" i="930"/>
  <c r="Q42" i="930"/>
  <c r="P114" i="929"/>
  <c r="Q114" i="929"/>
  <c r="Q73" i="929"/>
  <c r="P73" i="929"/>
  <c r="P57" i="929"/>
  <c r="Q57" i="929"/>
  <c r="Q43" i="929"/>
  <c r="P43" i="929"/>
  <c r="Q22" i="929"/>
  <c r="P22" i="929"/>
  <c r="P6" i="929"/>
  <c r="Q6" i="929"/>
  <c r="P108" i="927"/>
  <c r="Q108" i="927"/>
  <c r="P59" i="927"/>
  <c r="Q59" i="927"/>
  <c r="Q23" i="927"/>
  <c r="P23" i="927"/>
  <c r="P117" i="926"/>
  <c r="Q117" i="926"/>
  <c r="P113" i="926"/>
  <c r="Q113" i="926"/>
  <c r="P109" i="926"/>
  <c r="Q109" i="926"/>
  <c r="P63" i="926"/>
  <c r="Q63" i="926"/>
  <c r="Q59" i="926"/>
  <c r="P59" i="926"/>
  <c r="Q42" i="926"/>
  <c r="P42" i="926"/>
  <c r="Q125" i="924"/>
  <c r="P125" i="924"/>
  <c r="P59" i="924"/>
  <c r="Q59" i="924"/>
  <c r="P42" i="924"/>
  <c r="Q42" i="924"/>
  <c r="Q23" i="924"/>
  <c r="P23" i="924"/>
  <c r="P110" i="923"/>
  <c r="Q110" i="923"/>
  <c r="Q108" i="921"/>
  <c r="P108" i="921"/>
  <c r="P115" i="920"/>
  <c r="Q115" i="920"/>
  <c r="P111" i="920"/>
  <c r="Q111" i="920"/>
  <c r="P61" i="920"/>
  <c r="Q61" i="920"/>
  <c r="P57" i="920"/>
  <c r="Q57" i="920"/>
  <c r="Q44" i="920"/>
  <c r="P44" i="920"/>
  <c r="Q6" i="920"/>
  <c r="P6" i="920"/>
  <c r="Q125" i="918"/>
  <c r="P125" i="918"/>
  <c r="P73" i="918"/>
  <c r="Q73" i="918"/>
  <c r="P58" i="918"/>
  <c r="Q58" i="918"/>
  <c r="P56" i="918"/>
  <c r="Q56" i="918"/>
  <c r="P43" i="918"/>
  <c r="Q43" i="918"/>
  <c r="Q39" i="918"/>
  <c r="P39" i="918"/>
  <c r="Q25" i="918"/>
  <c r="P25" i="918"/>
  <c r="P135" i="917"/>
  <c r="Q135" i="917"/>
  <c r="P58" i="917"/>
  <c r="Q58" i="917"/>
  <c r="Q40" i="917"/>
  <c r="P40" i="917"/>
  <c r="Q8" i="917"/>
  <c r="P8" i="917"/>
  <c r="Q125" i="915"/>
  <c r="P125" i="915"/>
  <c r="Q108" i="915"/>
  <c r="P108" i="915"/>
  <c r="Q90" i="915"/>
  <c r="P90" i="915"/>
  <c r="Q75" i="915"/>
  <c r="P75" i="915"/>
  <c r="Q5" i="915"/>
  <c r="P5" i="915"/>
  <c r="Q135" i="914"/>
  <c r="P135" i="914"/>
  <c r="Q124" i="914"/>
  <c r="P124" i="914"/>
  <c r="Q118" i="914"/>
  <c r="P118" i="914"/>
  <c r="Q114" i="914"/>
  <c r="P114" i="914"/>
  <c r="Q111" i="914"/>
  <c r="P111" i="914"/>
  <c r="Q110" i="914"/>
  <c r="P110" i="914"/>
  <c r="Q107" i="914"/>
  <c r="P107" i="914"/>
  <c r="Q42" i="914"/>
  <c r="P42" i="914"/>
  <c r="Q125" i="909"/>
  <c r="P125" i="909"/>
  <c r="P124" i="909"/>
  <c r="Q124" i="909"/>
  <c r="P109" i="909"/>
  <c r="Q109" i="909"/>
  <c r="Q73" i="909"/>
  <c r="P73" i="909"/>
  <c r="Q61" i="909"/>
  <c r="P61" i="909"/>
  <c r="Q39" i="909"/>
  <c r="P39" i="909"/>
  <c r="Q26" i="909"/>
  <c r="P26" i="909"/>
  <c r="Q22" i="909"/>
  <c r="P22" i="909"/>
  <c r="AA106" i="908"/>
  <c r="AB106" i="908"/>
  <c r="AC90" i="908" s="1"/>
  <c r="Q62" i="908"/>
  <c r="P62" i="908"/>
  <c r="Q61" i="908"/>
  <c r="P61" i="908"/>
  <c r="Q60" i="908"/>
  <c r="P60" i="908"/>
  <c r="Q58" i="908"/>
  <c r="P58" i="908"/>
  <c r="Q57" i="908"/>
  <c r="P57" i="908"/>
  <c r="Q7" i="908"/>
  <c r="P7" i="908"/>
  <c r="Q6" i="908"/>
  <c r="P6" i="908"/>
  <c r="P108" i="906"/>
  <c r="Q108" i="906"/>
  <c r="P74" i="906"/>
  <c r="Q74" i="906"/>
  <c r="P59" i="906"/>
  <c r="Q59" i="906"/>
  <c r="Q43" i="906"/>
  <c r="P43" i="906"/>
  <c r="P25" i="906"/>
  <c r="Q25" i="906"/>
  <c r="P23" i="906"/>
  <c r="Q23" i="906"/>
  <c r="Q5" i="906"/>
  <c r="P5" i="906"/>
  <c r="Q133" i="905"/>
  <c r="P133" i="905"/>
  <c r="P129" i="905"/>
  <c r="Q129" i="905"/>
  <c r="P125" i="905"/>
  <c r="Q125" i="905"/>
  <c r="Q118" i="905"/>
  <c r="P118" i="905"/>
  <c r="P117" i="905"/>
  <c r="Q117" i="905"/>
  <c r="Q107" i="905"/>
  <c r="P107" i="905"/>
  <c r="P60" i="905"/>
  <c r="Q60" i="905"/>
  <c r="P42" i="905"/>
  <c r="Q42" i="905"/>
  <c r="P6" i="905"/>
  <c r="Q6" i="905"/>
  <c r="Q125" i="903"/>
  <c r="P125" i="903"/>
  <c r="P108" i="903"/>
  <c r="Q108" i="903"/>
  <c r="P56" i="903"/>
  <c r="Q56" i="903"/>
  <c r="Q25" i="903"/>
  <c r="P25" i="903"/>
  <c r="P132" i="902"/>
  <c r="Q132" i="902"/>
  <c r="Q118" i="902"/>
  <c r="P118" i="902"/>
  <c r="P117" i="902"/>
  <c r="Q117" i="902"/>
  <c r="Q114" i="902"/>
  <c r="P114" i="902"/>
  <c r="P113" i="902"/>
  <c r="Q113" i="902"/>
  <c r="P109" i="902"/>
  <c r="Q109" i="902"/>
  <c r="Q62" i="902"/>
  <c r="P62" i="902"/>
  <c r="Q58" i="902"/>
  <c r="P58" i="902"/>
  <c r="Q39" i="902"/>
  <c r="P39" i="902"/>
  <c r="Q8" i="902"/>
  <c r="P8" i="902"/>
  <c r="Q124" i="900"/>
  <c r="P124" i="900"/>
  <c r="Q58" i="900"/>
  <c r="P58" i="900"/>
  <c r="P23" i="900"/>
  <c r="Q23" i="900"/>
  <c r="P133" i="899"/>
  <c r="Q133" i="899"/>
  <c r="P129" i="899"/>
  <c r="Q129" i="899"/>
  <c r="P125" i="899"/>
  <c r="Q125" i="899"/>
  <c r="Q118" i="899"/>
  <c r="P118" i="899"/>
  <c r="Q114" i="899"/>
  <c r="P114" i="899"/>
  <c r="AA123" i="899"/>
  <c r="AB123" i="899"/>
  <c r="AC107" i="899" s="1"/>
  <c r="Q110" i="899"/>
  <c r="P110" i="899"/>
  <c r="P107" i="899"/>
  <c r="Q107" i="899"/>
  <c r="Q90" i="899"/>
  <c r="P90" i="899"/>
  <c r="Q57" i="899"/>
  <c r="P57" i="899"/>
  <c r="AA72" i="899"/>
  <c r="AB72" i="899"/>
  <c r="AC56" i="899" s="1"/>
  <c r="P22" i="899"/>
  <c r="Q22" i="899"/>
  <c r="P124" i="897"/>
  <c r="Q124" i="897"/>
  <c r="P109" i="897"/>
  <c r="Q109" i="897"/>
  <c r="P108" i="897"/>
  <c r="Q108" i="897"/>
  <c r="Q90" i="897"/>
  <c r="P90" i="897"/>
  <c r="Q75" i="897"/>
  <c r="P75" i="897"/>
  <c r="P61" i="897"/>
  <c r="Q61" i="897"/>
  <c r="P57" i="897"/>
  <c r="Q57" i="897"/>
  <c r="P43" i="897"/>
  <c r="Q43" i="897"/>
  <c r="Q25" i="897"/>
  <c r="P25" i="897"/>
  <c r="P5" i="897"/>
  <c r="Q5" i="897"/>
  <c r="Q124" i="896"/>
  <c r="P124" i="896"/>
  <c r="Q118" i="896"/>
  <c r="P118" i="896"/>
  <c r="Q114" i="896"/>
  <c r="P114" i="896"/>
  <c r="P110" i="896"/>
  <c r="Q110" i="896"/>
  <c r="Q90" i="896"/>
  <c r="P90" i="896"/>
  <c r="Q61" i="896"/>
  <c r="P61" i="896"/>
  <c r="Q57" i="896"/>
  <c r="P57" i="896"/>
  <c r="Q43" i="896"/>
  <c r="P43" i="896"/>
  <c r="Q42" i="896"/>
  <c r="P42" i="896"/>
  <c r="Q22" i="896"/>
  <c r="P22" i="896"/>
  <c r="Q7" i="896"/>
  <c r="P7" i="896"/>
  <c r="Q108" i="894"/>
  <c r="P108" i="894"/>
  <c r="P60" i="894"/>
  <c r="Q60" i="894"/>
  <c r="Q39" i="894"/>
  <c r="P39" i="894"/>
  <c r="P118" i="893"/>
  <c r="Q118" i="893"/>
  <c r="P90" i="893"/>
  <c r="Q90" i="893"/>
  <c r="P61" i="893"/>
  <c r="Q61" i="893"/>
  <c r="P57" i="893"/>
  <c r="Q57" i="893"/>
  <c r="Q56" i="893"/>
  <c r="P56" i="893"/>
  <c r="P43" i="893"/>
  <c r="Q43" i="893"/>
  <c r="P7" i="893"/>
  <c r="Q7" i="893"/>
  <c r="Q125" i="891"/>
  <c r="P125" i="891"/>
  <c r="P108" i="891"/>
  <c r="Q108" i="891"/>
  <c r="Q74" i="891"/>
  <c r="P74" i="891"/>
  <c r="P73" i="891"/>
  <c r="Q73" i="891"/>
  <c r="Q62" i="891"/>
  <c r="P62" i="891"/>
  <c r="Q60" i="891"/>
  <c r="P60" i="891"/>
  <c r="P58" i="891"/>
  <c r="Q58" i="891"/>
  <c r="Q41" i="891"/>
  <c r="P41" i="891"/>
  <c r="P24" i="891"/>
  <c r="Q24" i="891"/>
  <c r="Q22" i="891"/>
  <c r="P22" i="891"/>
  <c r="Q7" i="891"/>
  <c r="P7" i="891"/>
  <c r="P60" i="890"/>
  <c r="Q60" i="890"/>
  <c r="N55" i="938"/>
  <c r="AA55" i="938"/>
  <c r="AB55" i="938"/>
  <c r="AC39" i="938" s="1"/>
  <c r="Q125" i="939"/>
  <c r="P125" i="939"/>
  <c r="Q39" i="938"/>
  <c r="P39" i="938"/>
  <c r="Q55" i="939"/>
  <c r="R39" i="939" s="1"/>
  <c r="P55" i="939"/>
  <c r="N106" i="939"/>
  <c r="AF106" i="939"/>
  <c r="AG90" i="939" s="1"/>
  <c r="AE106" i="939"/>
  <c r="Q130" i="938"/>
  <c r="P130" i="938"/>
  <c r="Q9" i="938"/>
  <c r="P9" i="938"/>
  <c r="Q5" i="939"/>
  <c r="P5" i="939"/>
  <c r="Q6" i="939"/>
  <c r="P6" i="939"/>
  <c r="N72" i="938"/>
  <c r="AB72" i="938"/>
  <c r="AC56" i="938" s="1"/>
  <c r="AA72" i="938"/>
  <c r="Q126" i="938"/>
  <c r="P126" i="938"/>
  <c r="Q126" i="939"/>
  <c r="P126" i="939"/>
  <c r="Q140" i="939"/>
  <c r="R124" i="939" s="1"/>
  <c r="P140" i="939"/>
  <c r="Q21" i="938"/>
  <c r="R5" i="938" s="1"/>
  <c r="P21" i="938"/>
  <c r="Q57" i="938"/>
  <c r="P57" i="938"/>
  <c r="Q24" i="939"/>
  <c r="P24" i="939"/>
  <c r="Q10" i="938"/>
  <c r="P10" i="938"/>
  <c r="Q140" i="938"/>
  <c r="R124" i="938" s="1"/>
  <c r="P140" i="938"/>
  <c r="Q74" i="939"/>
  <c r="P74" i="939"/>
  <c r="Q6" i="938"/>
  <c r="P6" i="938"/>
  <c r="Q57" i="939"/>
  <c r="P57" i="939"/>
  <c r="AA89" i="938"/>
  <c r="N89" i="938"/>
  <c r="AB89" i="938"/>
  <c r="AC73" i="938" s="1"/>
  <c r="Q38" i="939"/>
  <c r="R22" i="939" s="1"/>
  <c r="P38" i="939"/>
  <c r="Q58" i="938"/>
  <c r="P58" i="938"/>
  <c r="Q73" i="938"/>
  <c r="P73" i="938"/>
  <c r="Q25" i="939"/>
  <c r="P25" i="939"/>
  <c r="AE72" i="939"/>
  <c r="AF72" i="939"/>
  <c r="AG56" i="939" s="1"/>
  <c r="N72" i="939"/>
  <c r="Q120" i="938"/>
  <c r="P120" i="938"/>
  <c r="Q43" i="938"/>
  <c r="P43" i="938"/>
  <c r="Q116" i="938"/>
  <c r="P116" i="938"/>
  <c r="Q123" i="938"/>
  <c r="R107" i="938" s="1"/>
  <c r="P123" i="938"/>
  <c r="AA38" i="938"/>
  <c r="N38" i="938"/>
  <c r="AB38" i="938"/>
  <c r="AC22" i="938" s="1"/>
  <c r="Q56" i="939"/>
  <c r="P56" i="939"/>
  <c r="Q112" i="938"/>
  <c r="P112" i="938"/>
  <c r="N123" i="939"/>
  <c r="AF123" i="939"/>
  <c r="AG107" i="939" s="1"/>
  <c r="AE123" i="939"/>
  <c r="Q90" i="938"/>
  <c r="P90" i="938"/>
  <c r="Q43" i="939"/>
  <c r="P43" i="939"/>
  <c r="Q108" i="938"/>
  <c r="P108" i="938"/>
  <c r="Q106" i="938"/>
  <c r="R90" i="938" s="1"/>
  <c r="P106" i="938"/>
  <c r="Q61" i="938"/>
  <c r="P61" i="938"/>
  <c r="Q62" i="938"/>
  <c r="P62" i="938"/>
  <c r="P21" i="939"/>
  <c r="Q21" i="939"/>
  <c r="R5" i="939" s="1"/>
  <c r="N72" i="935"/>
  <c r="AB72" i="935"/>
  <c r="AC56" i="935" s="1"/>
  <c r="AA72" i="935"/>
  <c r="Q126" i="936"/>
  <c r="P126" i="936"/>
  <c r="AE72" i="936"/>
  <c r="AF72" i="936"/>
  <c r="AG56" i="936" s="1"/>
  <c r="N72" i="936"/>
  <c r="Q21" i="935"/>
  <c r="R5" i="935" s="1"/>
  <c r="P21" i="935"/>
  <c r="Q126" i="935"/>
  <c r="P126" i="935"/>
  <c r="P22" i="936"/>
  <c r="Q22" i="936"/>
  <c r="Q10" i="935"/>
  <c r="P10" i="935"/>
  <c r="Q9" i="935"/>
  <c r="P9" i="935"/>
  <c r="Q56" i="936"/>
  <c r="P56" i="936"/>
  <c r="Q6" i="935"/>
  <c r="P6" i="935"/>
  <c r="AA38" i="935"/>
  <c r="AB38" i="935"/>
  <c r="AC22" i="935" s="1"/>
  <c r="N38" i="935"/>
  <c r="D2" i="935" s="1"/>
  <c r="Q74" i="936"/>
  <c r="P74" i="936"/>
  <c r="Q43" i="936"/>
  <c r="P43" i="936"/>
  <c r="Q120" i="935"/>
  <c r="P120" i="935"/>
  <c r="N123" i="936"/>
  <c r="AF123" i="936"/>
  <c r="AG107" i="936" s="1"/>
  <c r="AE123" i="936"/>
  <c r="Q106" i="935"/>
  <c r="R90" i="935" s="1"/>
  <c r="P106" i="935"/>
  <c r="Q116" i="935"/>
  <c r="P116" i="935"/>
  <c r="Q140" i="935"/>
  <c r="R124" i="935" s="1"/>
  <c r="P140" i="935"/>
  <c r="Q5" i="935"/>
  <c r="P5" i="935"/>
  <c r="Q112" i="935"/>
  <c r="P112" i="935"/>
  <c r="Q25" i="936"/>
  <c r="P25" i="936"/>
  <c r="Q57" i="936"/>
  <c r="P57" i="936"/>
  <c r="Q108" i="935"/>
  <c r="P108" i="935"/>
  <c r="Q42" i="936"/>
  <c r="P42" i="936"/>
  <c r="Q56" i="935"/>
  <c r="P56" i="935"/>
  <c r="Q5" i="936"/>
  <c r="P5" i="936"/>
  <c r="Q55" i="936"/>
  <c r="R39" i="936" s="1"/>
  <c r="P55" i="936"/>
  <c r="Q62" i="935"/>
  <c r="P62" i="935"/>
  <c r="Q123" i="935"/>
  <c r="R107" i="935" s="1"/>
  <c r="P123" i="935"/>
  <c r="Q38" i="936"/>
  <c r="R22" i="936" s="1"/>
  <c r="P38" i="936"/>
  <c r="Q140" i="936"/>
  <c r="R124" i="936" s="1"/>
  <c r="P140" i="936"/>
  <c r="Q58" i="935"/>
  <c r="P58" i="935"/>
  <c r="Q134" i="935"/>
  <c r="P134" i="935"/>
  <c r="Q130" i="935"/>
  <c r="P130" i="935"/>
  <c r="Q6" i="936"/>
  <c r="P6" i="936"/>
  <c r="Q89" i="936"/>
  <c r="R73" i="936" s="1"/>
  <c r="P89" i="936"/>
  <c r="P21" i="936"/>
  <c r="Q21" i="936"/>
  <c r="R5" i="936" s="1"/>
  <c r="D2" i="936"/>
  <c r="Q73" i="932"/>
  <c r="P73" i="932"/>
  <c r="Q57" i="932"/>
  <c r="P57" i="932"/>
  <c r="Q26" i="933"/>
  <c r="P26" i="933"/>
  <c r="Q41" i="932"/>
  <c r="P41" i="932"/>
  <c r="Q43" i="932"/>
  <c r="P43" i="932"/>
  <c r="Q39" i="932"/>
  <c r="P39" i="932"/>
  <c r="P21" i="933"/>
  <c r="Q21" i="933"/>
  <c r="R5" i="933" s="1"/>
  <c r="Q5" i="932"/>
  <c r="P5" i="932"/>
  <c r="N55" i="932"/>
  <c r="AB55" i="932"/>
  <c r="AC39" i="932" s="1"/>
  <c r="AA55" i="932"/>
  <c r="AA38" i="932"/>
  <c r="N38" i="932"/>
  <c r="AB38" i="932"/>
  <c r="AC22" i="932" s="1"/>
  <c r="Q7" i="932"/>
  <c r="P7" i="932"/>
  <c r="Q123" i="932"/>
  <c r="R107" i="932" s="1"/>
  <c r="P123" i="932"/>
  <c r="Q125" i="933"/>
  <c r="P125" i="933"/>
  <c r="Q22" i="932"/>
  <c r="P22" i="932"/>
  <c r="Q126" i="933"/>
  <c r="P126" i="933"/>
  <c r="AE72" i="933"/>
  <c r="N72" i="933"/>
  <c r="AF72" i="933"/>
  <c r="AG56" i="933" s="1"/>
  <c r="Q38" i="933"/>
  <c r="R22" i="933" s="1"/>
  <c r="P38" i="933"/>
  <c r="Q56" i="933"/>
  <c r="P56" i="933"/>
  <c r="Q107" i="932"/>
  <c r="P107" i="932"/>
  <c r="Q89" i="933"/>
  <c r="R73" i="933" s="1"/>
  <c r="P89" i="933"/>
  <c r="Q22" i="933"/>
  <c r="P22" i="933"/>
  <c r="Q73" i="933"/>
  <c r="P73" i="933"/>
  <c r="Q24" i="933"/>
  <c r="P24" i="933"/>
  <c r="Q74" i="933"/>
  <c r="P74" i="933"/>
  <c r="Q43" i="933"/>
  <c r="P43" i="933"/>
  <c r="AA140" i="932"/>
  <c r="N140" i="932"/>
  <c r="AB140" i="932"/>
  <c r="AC124" i="932" s="1"/>
  <c r="Q5" i="933"/>
  <c r="P5" i="933"/>
  <c r="AF140" i="933"/>
  <c r="AG124" i="933" s="1"/>
  <c r="AE140" i="933"/>
  <c r="N140" i="933"/>
  <c r="Q90" i="933"/>
  <c r="P90" i="933"/>
  <c r="Q106" i="933"/>
  <c r="R90" i="933" s="1"/>
  <c r="P106" i="933"/>
  <c r="AB106" i="932"/>
  <c r="AC90" i="932" s="1"/>
  <c r="AA106" i="932"/>
  <c r="N106" i="932"/>
  <c r="Q135" i="932"/>
  <c r="P135" i="932"/>
  <c r="Q75" i="933"/>
  <c r="P75" i="933"/>
  <c r="N72" i="932"/>
  <c r="AB72" i="932"/>
  <c r="AC56" i="932" s="1"/>
  <c r="AA72" i="932"/>
  <c r="Q90" i="932"/>
  <c r="P90" i="932"/>
  <c r="Q25" i="933"/>
  <c r="P25" i="933"/>
  <c r="Q131" i="932"/>
  <c r="P131" i="932"/>
  <c r="AF55" i="933"/>
  <c r="AG39" i="933" s="1"/>
  <c r="AE55" i="933"/>
  <c r="N55" i="933"/>
  <c r="AA89" i="932"/>
  <c r="N89" i="932"/>
  <c r="AB89" i="932"/>
  <c r="AC73" i="932" s="1"/>
  <c r="Q61" i="932"/>
  <c r="P61" i="932"/>
  <c r="Q127" i="932"/>
  <c r="P127" i="932"/>
  <c r="Q39" i="933"/>
  <c r="P39" i="933"/>
  <c r="Q45" i="932"/>
  <c r="P45" i="932"/>
  <c r="P21" i="932"/>
  <c r="Q21" i="932"/>
  <c r="R5" i="932" s="1"/>
  <c r="Q89" i="929"/>
  <c r="R73" i="929" s="1"/>
  <c r="P89" i="929"/>
  <c r="AA38" i="929"/>
  <c r="N38" i="929"/>
  <c r="AB38" i="929"/>
  <c r="AC22" i="929" s="1"/>
  <c r="Q135" i="929"/>
  <c r="P135" i="929"/>
  <c r="AF38" i="930"/>
  <c r="AG22" i="930" s="1"/>
  <c r="AE38" i="930"/>
  <c r="N38" i="930"/>
  <c r="Q140" i="929"/>
  <c r="R124" i="929" s="1"/>
  <c r="P140" i="929"/>
  <c r="Q60" i="929"/>
  <c r="P60" i="929"/>
  <c r="N123" i="930"/>
  <c r="AF123" i="930"/>
  <c r="AG107" i="930" s="1"/>
  <c r="AE123" i="930"/>
  <c r="Q131" i="929"/>
  <c r="P131" i="929"/>
  <c r="N55" i="929"/>
  <c r="AB55" i="929"/>
  <c r="AC39" i="929" s="1"/>
  <c r="AA55" i="929"/>
  <c r="N55" i="930"/>
  <c r="AF55" i="930"/>
  <c r="AG39" i="930" s="1"/>
  <c r="AE55" i="930"/>
  <c r="Q127" i="929"/>
  <c r="P127" i="929"/>
  <c r="Q106" i="929"/>
  <c r="R90" i="929" s="1"/>
  <c r="P106" i="929"/>
  <c r="Q125" i="930"/>
  <c r="P125" i="930"/>
  <c r="Q140" i="930"/>
  <c r="R124" i="930" s="1"/>
  <c r="P140" i="930"/>
  <c r="Q60" i="930"/>
  <c r="P60" i="930"/>
  <c r="Q39" i="930"/>
  <c r="P39" i="930"/>
  <c r="Q134" i="929"/>
  <c r="P134" i="929"/>
  <c r="Q25" i="930"/>
  <c r="P25" i="930"/>
  <c r="Q24" i="930"/>
  <c r="P24" i="930"/>
  <c r="Q130" i="929"/>
  <c r="P130" i="929"/>
  <c r="Q119" i="929"/>
  <c r="P119" i="929"/>
  <c r="P21" i="929"/>
  <c r="Q21" i="929"/>
  <c r="R5" i="929" s="1"/>
  <c r="Q126" i="929"/>
  <c r="P126" i="929"/>
  <c r="Q7" i="929"/>
  <c r="P7" i="929"/>
  <c r="AE72" i="930"/>
  <c r="N72" i="930"/>
  <c r="AF72" i="930"/>
  <c r="AG56" i="930" s="1"/>
  <c r="Q107" i="929"/>
  <c r="P107" i="929"/>
  <c r="Q56" i="929"/>
  <c r="P56" i="929"/>
  <c r="Q126" i="930"/>
  <c r="P126" i="930"/>
  <c r="Q118" i="929"/>
  <c r="P118" i="929"/>
  <c r="Q40" i="930"/>
  <c r="P40" i="930"/>
  <c r="P21" i="930"/>
  <c r="D2" i="930"/>
  <c r="Q21" i="930"/>
  <c r="R5" i="930" s="1"/>
  <c r="N72" i="929"/>
  <c r="AB72" i="929"/>
  <c r="AC56" i="929" s="1"/>
  <c r="AA72" i="929"/>
  <c r="Q110" i="929"/>
  <c r="P110" i="929"/>
  <c r="Q5" i="929"/>
  <c r="P5" i="929"/>
  <c r="Q74" i="930"/>
  <c r="P74" i="930"/>
  <c r="Q5" i="930"/>
  <c r="P5" i="930"/>
  <c r="Q123" i="929"/>
  <c r="R107" i="929" s="1"/>
  <c r="P123" i="929"/>
  <c r="Q60" i="927"/>
  <c r="P60" i="927"/>
  <c r="Q39" i="926"/>
  <c r="P39" i="926"/>
  <c r="Q6" i="927"/>
  <c r="P6" i="927"/>
  <c r="Q89" i="927"/>
  <c r="R73" i="927" s="1"/>
  <c r="P89" i="927"/>
  <c r="Q24" i="927"/>
  <c r="P24" i="927"/>
  <c r="Q7" i="926"/>
  <c r="P7" i="926"/>
  <c r="Q131" i="926"/>
  <c r="P131" i="926"/>
  <c r="P21" i="927"/>
  <c r="Q21" i="927"/>
  <c r="R5" i="927" s="1"/>
  <c r="Q126" i="927"/>
  <c r="P126" i="927"/>
  <c r="Q127" i="926"/>
  <c r="P127" i="926"/>
  <c r="Q120" i="926"/>
  <c r="P120" i="926"/>
  <c r="Q44" i="926"/>
  <c r="P44" i="926"/>
  <c r="Q116" i="926"/>
  <c r="P116" i="926"/>
  <c r="P21" i="926"/>
  <c r="Q21" i="926"/>
  <c r="R5" i="926" s="1"/>
  <c r="Q140" i="926"/>
  <c r="R124" i="926" s="1"/>
  <c r="P140" i="926"/>
  <c r="N72" i="926"/>
  <c r="AB72" i="926"/>
  <c r="AC56" i="926" s="1"/>
  <c r="AA72" i="926"/>
  <c r="Q74" i="927"/>
  <c r="P74" i="927"/>
  <c r="Q40" i="926"/>
  <c r="P40" i="926"/>
  <c r="Q112" i="926"/>
  <c r="P112" i="926"/>
  <c r="N106" i="927"/>
  <c r="AF106" i="927"/>
  <c r="AG90" i="927" s="1"/>
  <c r="AE106" i="927"/>
  <c r="AA89" i="926"/>
  <c r="N89" i="926"/>
  <c r="AB89" i="926"/>
  <c r="AC73" i="926" s="1"/>
  <c r="Q119" i="926"/>
  <c r="P119" i="926"/>
  <c r="N55" i="927"/>
  <c r="AE55" i="927"/>
  <c r="AF55" i="927"/>
  <c r="AG39" i="927" s="1"/>
  <c r="Q108" i="926"/>
  <c r="P108" i="926"/>
  <c r="Q73" i="926"/>
  <c r="P73" i="926"/>
  <c r="Q115" i="926"/>
  <c r="P115" i="926"/>
  <c r="Q140" i="927"/>
  <c r="R124" i="927" s="1"/>
  <c r="P140" i="927"/>
  <c r="Q107" i="926"/>
  <c r="P107" i="926"/>
  <c r="Q62" i="926"/>
  <c r="P62" i="926"/>
  <c r="Q43" i="926"/>
  <c r="P43" i="926"/>
  <c r="Q111" i="926"/>
  <c r="P111" i="926"/>
  <c r="Q39" i="927"/>
  <c r="P39" i="927"/>
  <c r="Q58" i="926"/>
  <c r="P58" i="926"/>
  <c r="Q5" i="926"/>
  <c r="P5" i="926"/>
  <c r="AA38" i="926"/>
  <c r="N38" i="926"/>
  <c r="AB38" i="926"/>
  <c r="AC22" i="926" s="1"/>
  <c r="AB106" i="926"/>
  <c r="AC90" i="926" s="1"/>
  <c r="AA106" i="926"/>
  <c r="N106" i="926"/>
  <c r="Q25" i="927"/>
  <c r="P25" i="927"/>
  <c r="Q8" i="926"/>
  <c r="P8" i="926"/>
  <c r="Q22" i="926"/>
  <c r="P22" i="926"/>
  <c r="Q90" i="926"/>
  <c r="P90" i="926"/>
  <c r="AE72" i="927"/>
  <c r="AF72" i="927"/>
  <c r="AG56" i="927" s="1"/>
  <c r="N72" i="927"/>
  <c r="Q135" i="926"/>
  <c r="P135" i="926"/>
  <c r="Q109" i="927"/>
  <c r="P109" i="927"/>
  <c r="N55" i="926"/>
  <c r="AA55" i="926"/>
  <c r="AB55" i="926"/>
  <c r="AC39" i="926" s="1"/>
  <c r="N123" i="927"/>
  <c r="AF123" i="927"/>
  <c r="AG107" i="927" s="1"/>
  <c r="AE123" i="927"/>
  <c r="Q73" i="927"/>
  <c r="P73" i="927"/>
  <c r="Q61" i="926"/>
  <c r="P61" i="926"/>
  <c r="Q40" i="927"/>
  <c r="P40" i="927"/>
  <c r="Q58" i="927"/>
  <c r="P58" i="927"/>
  <c r="Q125" i="927"/>
  <c r="P125" i="927"/>
  <c r="Q61" i="927"/>
  <c r="P61" i="927"/>
  <c r="Q57" i="926"/>
  <c r="P57" i="926"/>
  <c r="Q5" i="927"/>
  <c r="P5" i="927"/>
  <c r="AF38" i="927"/>
  <c r="AG22" i="927" s="1"/>
  <c r="AE38" i="927"/>
  <c r="N38" i="927"/>
  <c r="Q123" i="926"/>
  <c r="R107" i="926" s="1"/>
  <c r="P123" i="926"/>
  <c r="N106" i="924"/>
  <c r="AF106" i="924"/>
  <c r="AG90" i="924" s="1"/>
  <c r="AE106" i="924"/>
  <c r="Q40" i="924"/>
  <c r="P40" i="924"/>
  <c r="Q123" i="923"/>
  <c r="R107" i="923" s="1"/>
  <c r="P123" i="923"/>
  <c r="Q73" i="923"/>
  <c r="P73" i="923"/>
  <c r="AA38" i="923"/>
  <c r="N38" i="923"/>
  <c r="AB38" i="923"/>
  <c r="AC22" i="923" s="1"/>
  <c r="Q7" i="923"/>
  <c r="P7" i="923"/>
  <c r="Q22" i="923"/>
  <c r="P22" i="923"/>
  <c r="Q126" i="924"/>
  <c r="P126" i="924"/>
  <c r="Q5" i="924"/>
  <c r="P5" i="924"/>
  <c r="P21" i="924"/>
  <c r="Q21" i="924"/>
  <c r="R5" i="924" s="1"/>
  <c r="N123" i="924"/>
  <c r="AF123" i="924"/>
  <c r="AG107" i="924" s="1"/>
  <c r="AE123" i="924"/>
  <c r="Q74" i="924"/>
  <c r="P74" i="924"/>
  <c r="Q135" i="923"/>
  <c r="P135" i="923"/>
  <c r="N55" i="923"/>
  <c r="AB55" i="923"/>
  <c r="AC39" i="923" s="1"/>
  <c r="AA55" i="923"/>
  <c r="Q119" i="923"/>
  <c r="P119" i="923"/>
  <c r="Q131" i="923"/>
  <c r="P131" i="923"/>
  <c r="Q89" i="923"/>
  <c r="R73" i="923" s="1"/>
  <c r="P89" i="923"/>
  <c r="P72" i="923"/>
  <c r="Q72" i="923"/>
  <c r="R56" i="923" s="1"/>
  <c r="Q5" i="923"/>
  <c r="P5" i="923"/>
  <c r="Q115" i="923"/>
  <c r="P115" i="923"/>
  <c r="AF55" i="924"/>
  <c r="AG39" i="924" s="1"/>
  <c r="N55" i="924"/>
  <c r="AE55" i="924"/>
  <c r="Q127" i="923"/>
  <c r="P127" i="923"/>
  <c r="Q38" i="924"/>
  <c r="R22" i="924" s="1"/>
  <c r="P38" i="924"/>
  <c r="Q56" i="924"/>
  <c r="P56" i="924"/>
  <c r="AB106" i="923"/>
  <c r="AC90" i="923" s="1"/>
  <c r="AA106" i="923"/>
  <c r="N106" i="923"/>
  <c r="Q39" i="923"/>
  <c r="P39" i="923"/>
  <c r="Q109" i="924"/>
  <c r="P109" i="924"/>
  <c r="Q24" i="924"/>
  <c r="P24" i="924"/>
  <c r="Q43" i="924"/>
  <c r="P43" i="924"/>
  <c r="Q90" i="923"/>
  <c r="P90" i="923"/>
  <c r="Q140" i="924"/>
  <c r="R124" i="924" s="1"/>
  <c r="P140" i="924"/>
  <c r="Q45" i="923"/>
  <c r="P45" i="923"/>
  <c r="P21" i="923"/>
  <c r="Q21" i="923"/>
  <c r="R5" i="923" s="1"/>
  <c r="AA140" i="923"/>
  <c r="N140" i="923"/>
  <c r="AB140" i="923"/>
  <c r="AC124" i="923" s="1"/>
  <c r="Q73" i="924"/>
  <c r="P73" i="924"/>
  <c r="Q61" i="923"/>
  <c r="P61" i="923"/>
  <c r="Q41" i="923"/>
  <c r="P41" i="923"/>
  <c r="P89" i="924"/>
  <c r="Q89" i="924"/>
  <c r="R73" i="924" s="1"/>
  <c r="Q60" i="924"/>
  <c r="P60" i="924"/>
  <c r="Q61" i="924"/>
  <c r="P61" i="924"/>
  <c r="Q57" i="923"/>
  <c r="P57" i="923"/>
  <c r="Q57" i="924"/>
  <c r="P57" i="924"/>
  <c r="AE72" i="924"/>
  <c r="N72" i="924"/>
  <c r="AF72" i="924"/>
  <c r="AG56" i="924" s="1"/>
  <c r="Q107" i="923"/>
  <c r="P107" i="923"/>
  <c r="Q41" i="921"/>
  <c r="P41" i="921"/>
  <c r="Q131" i="920"/>
  <c r="P131" i="920"/>
  <c r="P140" i="920"/>
  <c r="Q140" i="920"/>
  <c r="R124" i="920" s="1"/>
  <c r="N55" i="921"/>
  <c r="AF55" i="921"/>
  <c r="AG39" i="921" s="1"/>
  <c r="AE55" i="921"/>
  <c r="Q136" i="920"/>
  <c r="P136" i="920"/>
  <c r="Q21" i="921"/>
  <c r="R5" i="921" s="1"/>
  <c r="P21" i="921"/>
  <c r="P22" i="920"/>
  <c r="Q22" i="920"/>
  <c r="Q132" i="920"/>
  <c r="P132" i="920"/>
  <c r="P5" i="920"/>
  <c r="Q5" i="920"/>
  <c r="Q39" i="921"/>
  <c r="P39" i="921"/>
  <c r="Q40" i="920"/>
  <c r="P40" i="920"/>
  <c r="Q128" i="920"/>
  <c r="P128" i="920"/>
  <c r="Q21" i="920"/>
  <c r="R5" i="920" s="1"/>
  <c r="P21" i="920"/>
  <c r="Q106" i="920"/>
  <c r="R90" i="920" s="1"/>
  <c r="P106" i="920"/>
  <c r="Q25" i="921"/>
  <c r="P25" i="921"/>
  <c r="N123" i="921"/>
  <c r="AF123" i="921"/>
  <c r="AG107" i="921" s="1"/>
  <c r="AE123" i="921"/>
  <c r="Q38" i="920"/>
  <c r="R22" i="920" s="1"/>
  <c r="P38" i="920"/>
  <c r="Q72" i="920"/>
  <c r="R56" i="920" s="1"/>
  <c r="P72" i="920"/>
  <c r="Q61" i="921"/>
  <c r="P61" i="921"/>
  <c r="Q126" i="921"/>
  <c r="P126" i="921"/>
  <c r="Q140" i="921"/>
  <c r="R124" i="921" s="1"/>
  <c r="P140" i="921"/>
  <c r="AB123" i="920"/>
  <c r="AC107" i="920" s="1"/>
  <c r="AA123" i="920"/>
  <c r="N123" i="920"/>
  <c r="D2" i="920" s="1"/>
  <c r="Q57" i="921"/>
  <c r="P57" i="921"/>
  <c r="Q40" i="921"/>
  <c r="P40" i="921"/>
  <c r="Q90" i="920"/>
  <c r="P90" i="920"/>
  <c r="Q74" i="921"/>
  <c r="P74" i="921"/>
  <c r="P89" i="921"/>
  <c r="Q89" i="921"/>
  <c r="R73" i="921" s="1"/>
  <c r="Q7" i="920"/>
  <c r="P7" i="920"/>
  <c r="Q5" i="921"/>
  <c r="P5" i="921"/>
  <c r="N38" i="921"/>
  <c r="D2" i="921" s="1"/>
  <c r="AE38" i="921"/>
  <c r="AF38" i="921"/>
  <c r="AG22" i="921" s="1"/>
  <c r="AE72" i="921"/>
  <c r="N72" i="921"/>
  <c r="AF72" i="921"/>
  <c r="AG56" i="921" s="1"/>
  <c r="Q46" i="920"/>
  <c r="P46" i="920"/>
  <c r="P55" i="920"/>
  <c r="Q55" i="920"/>
  <c r="R39" i="920" s="1"/>
  <c r="N106" i="921"/>
  <c r="AF106" i="921"/>
  <c r="AG90" i="921" s="1"/>
  <c r="AE106" i="921"/>
  <c r="Q125" i="921"/>
  <c r="P125" i="921"/>
  <c r="Q135" i="920"/>
  <c r="P135" i="920"/>
  <c r="Q42" i="920"/>
  <c r="P42" i="920"/>
  <c r="Q45" i="917"/>
  <c r="P45" i="917"/>
  <c r="Q128" i="917"/>
  <c r="P128" i="917"/>
  <c r="Q140" i="917"/>
  <c r="R124" i="917" s="1"/>
  <c r="P140" i="917"/>
  <c r="Q55" i="917"/>
  <c r="R39" i="917" s="1"/>
  <c r="P55" i="917"/>
  <c r="N106" i="918"/>
  <c r="AF106" i="918"/>
  <c r="AG90" i="918" s="1"/>
  <c r="AE106" i="918"/>
  <c r="Q90" i="917"/>
  <c r="P90" i="917"/>
  <c r="Q120" i="917"/>
  <c r="P120" i="917"/>
  <c r="Q41" i="917"/>
  <c r="P41" i="917"/>
  <c r="Q72" i="918"/>
  <c r="R56" i="918" s="1"/>
  <c r="P72" i="918"/>
  <c r="Q72" i="917"/>
  <c r="R56" i="917" s="1"/>
  <c r="P72" i="917"/>
  <c r="Q21" i="918"/>
  <c r="R5" i="918" s="1"/>
  <c r="P21" i="918"/>
  <c r="P73" i="917"/>
  <c r="Q73" i="917"/>
  <c r="Q57" i="917"/>
  <c r="P57" i="917"/>
  <c r="Q62" i="917"/>
  <c r="P62" i="917"/>
  <c r="AB123" i="917"/>
  <c r="AC107" i="917" s="1"/>
  <c r="AA123" i="917"/>
  <c r="N123" i="917"/>
  <c r="Q63" i="917"/>
  <c r="P63" i="917"/>
  <c r="D2" i="917"/>
  <c r="Q21" i="917"/>
  <c r="R5" i="917" s="1"/>
  <c r="P21" i="917"/>
  <c r="Q59" i="917"/>
  <c r="P59" i="917"/>
  <c r="Q39" i="917"/>
  <c r="P39" i="917"/>
  <c r="N123" i="918"/>
  <c r="AF123" i="918"/>
  <c r="AG107" i="918" s="1"/>
  <c r="AE123" i="918"/>
  <c r="Q89" i="917"/>
  <c r="R73" i="917" s="1"/>
  <c r="P89" i="917"/>
  <c r="Q109" i="918"/>
  <c r="P109" i="918"/>
  <c r="Q7" i="917"/>
  <c r="P7" i="917"/>
  <c r="Q46" i="917"/>
  <c r="P46" i="917"/>
  <c r="Q106" i="917"/>
  <c r="R90" i="917" s="1"/>
  <c r="P106" i="917"/>
  <c r="N55" i="918"/>
  <c r="AF55" i="918"/>
  <c r="AG39" i="918" s="1"/>
  <c r="AE55" i="918"/>
  <c r="N38" i="918"/>
  <c r="AF38" i="918"/>
  <c r="AG22" i="918" s="1"/>
  <c r="AE38" i="918"/>
  <c r="Q126" i="918"/>
  <c r="P126" i="918"/>
  <c r="Q9" i="917"/>
  <c r="P9" i="917"/>
  <c r="Q6" i="918"/>
  <c r="P6" i="918"/>
  <c r="Q41" i="918"/>
  <c r="P41" i="918"/>
  <c r="Q42" i="917"/>
  <c r="P42" i="917"/>
  <c r="Q61" i="918"/>
  <c r="P61" i="918"/>
  <c r="Q5" i="918"/>
  <c r="P5" i="918"/>
  <c r="Q57" i="918"/>
  <c r="P57" i="918"/>
  <c r="Q74" i="918"/>
  <c r="P74" i="918"/>
  <c r="Q136" i="917"/>
  <c r="P136" i="917"/>
  <c r="Q5" i="917"/>
  <c r="P5" i="917"/>
  <c r="Q132" i="917"/>
  <c r="P132" i="917"/>
  <c r="AF140" i="918"/>
  <c r="AG124" i="918" s="1"/>
  <c r="AE140" i="918"/>
  <c r="N140" i="918"/>
  <c r="N55" i="915"/>
  <c r="AF55" i="915"/>
  <c r="AG39" i="915" s="1"/>
  <c r="AE55" i="915"/>
  <c r="Q38" i="915"/>
  <c r="R22" i="915" s="1"/>
  <c r="P38" i="915"/>
  <c r="Q41" i="915"/>
  <c r="P41" i="915"/>
  <c r="Q120" i="914"/>
  <c r="P120" i="914"/>
  <c r="AE72" i="915"/>
  <c r="N72" i="915"/>
  <c r="AF72" i="915"/>
  <c r="AG56" i="915" s="1"/>
  <c r="P22" i="914"/>
  <c r="Q22" i="914"/>
  <c r="Q131" i="914"/>
  <c r="P131" i="914"/>
  <c r="Q73" i="915"/>
  <c r="P73" i="915"/>
  <c r="Q116" i="914"/>
  <c r="P116" i="914"/>
  <c r="Q127" i="914"/>
  <c r="P127" i="914"/>
  <c r="Q112" i="914"/>
  <c r="P112" i="914"/>
  <c r="Q23" i="915"/>
  <c r="P23" i="915"/>
  <c r="Q106" i="914"/>
  <c r="R90" i="914" s="1"/>
  <c r="P106" i="914"/>
  <c r="Q123" i="914"/>
  <c r="R107" i="914" s="1"/>
  <c r="P123" i="914"/>
  <c r="Q62" i="915"/>
  <c r="P62" i="915"/>
  <c r="Q108" i="914"/>
  <c r="P108" i="914"/>
  <c r="Q42" i="915"/>
  <c r="P42" i="915"/>
  <c r="Q38" i="914"/>
  <c r="R22" i="914" s="1"/>
  <c r="P38" i="914"/>
  <c r="Q109" i="915"/>
  <c r="P109" i="915"/>
  <c r="Q58" i="915"/>
  <c r="P58" i="915"/>
  <c r="Q62" i="914"/>
  <c r="P62" i="914"/>
  <c r="Q136" i="914"/>
  <c r="P136" i="914"/>
  <c r="N106" i="915"/>
  <c r="AF106" i="915"/>
  <c r="AG90" i="915" s="1"/>
  <c r="AE106" i="915"/>
  <c r="Q44" i="914"/>
  <c r="P44" i="914"/>
  <c r="Q58" i="914"/>
  <c r="P58" i="914"/>
  <c r="Q132" i="914"/>
  <c r="P132" i="914"/>
  <c r="Q61" i="915"/>
  <c r="P61" i="915"/>
  <c r="Q40" i="914"/>
  <c r="P40" i="914"/>
  <c r="Q128" i="914"/>
  <c r="P128" i="914"/>
  <c r="Q72" i="914"/>
  <c r="R56" i="914" s="1"/>
  <c r="P72" i="914"/>
  <c r="Q89" i="914"/>
  <c r="R73" i="914" s="1"/>
  <c r="P89" i="914"/>
  <c r="Q89" i="915"/>
  <c r="R73" i="915" s="1"/>
  <c r="P89" i="915"/>
  <c r="Q57" i="915"/>
  <c r="P57" i="915"/>
  <c r="Q6" i="915"/>
  <c r="P6" i="915"/>
  <c r="Q46" i="914"/>
  <c r="P46" i="914"/>
  <c r="P55" i="914"/>
  <c r="Q55" i="914"/>
  <c r="R39" i="914" s="1"/>
  <c r="Q5" i="914"/>
  <c r="P5" i="914"/>
  <c r="N123" i="915"/>
  <c r="AF123" i="915"/>
  <c r="AG107" i="915" s="1"/>
  <c r="AE123" i="915"/>
  <c r="Q8" i="914"/>
  <c r="P8" i="914"/>
  <c r="P140" i="914"/>
  <c r="Q140" i="914"/>
  <c r="R124" i="914" s="1"/>
  <c r="D2" i="914"/>
  <c r="Q21" i="914"/>
  <c r="R5" i="914" s="1"/>
  <c r="P21" i="914"/>
  <c r="Q140" i="915"/>
  <c r="R124" i="915" s="1"/>
  <c r="P140" i="915"/>
  <c r="P73" i="914"/>
  <c r="Q73" i="914"/>
  <c r="Q119" i="914"/>
  <c r="P119" i="914"/>
  <c r="Q21" i="915"/>
  <c r="R5" i="915" s="1"/>
  <c r="P21" i="915"/>
  <c r="Q61" i="914"/>
  <c r="P61" i="914"/>
  <c r="N55" i="909"/>
  <c r="AF55" i="909"/>
  <c r="AG39" i="909" s="1"/>
  <c r="AE55" i="909"/>
  <c r="Q91" i="908"/>
  <c r="P91" i="908"/>
  <c r="Q115" i="908"/>
  <c r="P115" i="908"/>
  <c r="Q41" i="909"/>
  <c r="P41" i="909"/>
  <c r="N123" i="909"/>
  <c r="AF123" i="909"/>
  <c r="AG107" i="909" s="1"/>
  <c r="AE123" i="909"/>
  <c r="AE21" i="909"/>
  <c r="N21" i="909"/>
  <c r="AF21" i="909"/>
  <c r="AG5" i="909" s="1"/>
  <c r="Q41" i="908"/>
  <c r="P41" i="908"/>
  <c r="Q56" i="908"/>
  <c r="P56" i="908"/>
  <c r="Q106" i="908"/>
  <c r="R90" i="908" s="1"/>
  <c r="P106" i="908"/>
  <c r="Q135" i="908"/>
  <c r="P135" i="908"/>
  <c r="Q140" i="908"/>
  <c r="R124" i="908" s="1"/>
  <c r="P140" i="908"/>
  <c r="Q56" i="909"/>
  <c r="P56" i="909"/>
  <c r="Q131" i="908"/>
  <c r="P131" i="908"/>
  <c r="Q123" i="908"/>
  <c r="R107" i="908" s="1"/>
  <c r="P123" i="908"/>
  <c r="P5" i="908"/>
  <c r="Q5" i="908"/>
  <c r="Q44" i="909"/>
  <c r="P44" i="909"/>
  <c r="Q140" i="909"/>
  <c r="R124" i="909" s="1"/>
  <c r="P140" i="909"/>
  <c r="Q127" i="908"/>
  <c r="P127" i="908"/>
  <c r="D2" i="908"/>
  <c r="Q21" i="908"/>
  <c r="R5" i="908" s="1"/>
  <c r="P21" i="908"/>
  <c r="Q40" i="909"/>
  <c r="P40" i="909"/>
  <c r="Q126" i="909"/>
  <c r="P126" i="909"/>
  <c r="Q134" i="908"/>
  <c r="P134" i="908"/>
  <c r="N38" i="909"/>
  <c r="AE38" i="909"/>
  <c r="AF38" i="909"/>
  <c r="AG22" i="909" s="1"/>
  <c r="Q72" i="908"/>
  <c r="R56" i="908" s="1"/>
  <c r="P72" i="908"/>
  <c r="Q111" i="908"/>
  <c r="P111" i="908"/>
  <c r="Q130" i="908"/>
  <c r="P130" i="908"/>
  <c r="Q74" i="909"/>
  <c r="P74" i="909"/>
  <c r="AE72" i="909"/>
  <c r="N72" i="909"/>
  <c r="AF72" i="909"/>
  <c r="AG56" i="909" s="1"/>
  <c r="Q107" i="908"/>
  <c r="P107" i="908"/>
  <c r="P89" i="909"/>
  <c r="Q89" i="909"/>
  <c r="R73" i="909" s="1"/>
  <c r="Q38" i="908"/>
  <c r="R22" i="908" s="1"/>
  <c r="P38" i="908"/>
  <c r="Q43" i="908"/>
  <c r="P43" i="908"/>
  <c r="Q45" i="908"/>
  <c r="P45" i="908"/>
  <c r="Q126" i="908"/>
  <c r="P126" i="908"/>
  <c r="Q119" i="908"/>
  <c r="P119" i="908"/>
  <c r="AA38" i="905"/>
  <c r="N38" i="905"/>
  <c r="AB38" i="905"/>
  <c r="AC22" i="905" s="1"/>
  <c r="Q22" i="906"/>
  <c r="P22" i="906"/>
  <c r="Q8" i="905"/>
  <c r="P8" i="905"/>
  <c r="Q40" i="905"/>
  <c r="P40" i="905"/>
  <c r="Q58" i="906"/>
  <c r="P58" i="906"/>
  <c r="Q21" i="905"/>
  <c r="R5" i="905" s="1"/>
  <c r="P21" i="905"/>
  <c r="P106" i="906"/>
  <c r="Q106" i="906"/>
  <c r="R90" i="906" s="1"/>
  <c r="Q7" i="906"/>
  <c r="P7" i="906"/>
  <c r="Q126" i="906"/>
  <c r="P126" i="906"/>
  <c r="Q140" i="905"/>
  <c r="R124" i="905" s="1"/>
  <c r="P140" i="905"/>
  <c r="Q43" i="905"/>
  <c r="P43" i="905"/>
  <c r="Q39" i="906"/>
  <c r="P39" i="906"/>
  <c r="Q119" i="905"/>
  <c r="P119" i="905"/>
  <c r="Q9" i="905"/>
  <c r="P9" i="905"/>
  <c r="Q72" i="905"/>
  <c r="R56" i="905" s="1"/>
  <c r="P72" i="905"/>
  <c r="Q26" i="906"/>
  <c r="P26" i="906"/>
  <c r="Q115" i="905"/>
  <c r="P115" i="905"/>
  <c r="N55" i="906"/>
  <c r="AE55" i="906"/>
  <c r="AF55" i="906"/>
  <c r="AG39" i="906" s="1"/>
  <c r="Q59" i="905"/>
  <c r="P59" i="905"/>
  <c r="P73" i="905"/>
  <c r="Q73" i="905"/>
  <c r="Q111" i="905"/>
  <c r="P111" i="905"/>
  <c r="AE72" i="906"/>
  <c r="N72" i="906"/>
  <c r="AF72" i="906"/>
  <c r="AG56" i="906" s="1"/>
  <c r="Q120" i="905"/>
  <c r="P120" i="905"/>
  <c r="P89" i="905"/>
  <c r="Q89" i="905"/>
  <c r="R73" i="905" s="1"/>
  <c r="Q39" i="905"/>
  <c r="P39" i="905"/>
  <c r="AB106" i="905"/>
  <c r="AC90" i="905" s="1"/>
  <c r="AA106" i="905"/>
  <c r="N106" i="905"/>
  <c r="D2" i="905" s="1"/>
  <c r="Q116" i="905"/>
  <c r="P116" i="905"/>
  <c r="Q123" i="905"/>
  <c r="R107" i="905" s="1"/>
  <c r="P123" i="905"/>
  <c r="Q62" i="905"/>
  <c r="P62" i="905"/>
  <c r="Q41" i="906"/>
  <c r="P41" i="906"/>
  <c r="Q112" i="905"/>
  <c r="P112" i="905"/>
  <c r="Q55" i="905"/>
  <c r="R39" i="905" s="1"/>
  <c r="P55" i="905"/>
  <c r="Q21" i="906"/>
  <c r="R5" i="906" s="1"/>
  <c r="P21" i="906"/>
  <c r="Q58" i="905"/>
  <c r="P58" i="905"/>
  <c r="Q108" i="905"/>
  <c r="P108" i="905"/>
  <c r="Q89" i="906"/>
  <c r="R73" i="906" s="1"/>
  <c r="P89" i="906"/>
  <c r="Q44" i="905"/>
  <c r="P44" i="905"/>
  <c r="Q125" i="906"/>
  <c r="P125" i="906"/>
  <c r="Q91" i="905"/>
  <c r="P91" i="905"/>
  <c r="Q135" i="905"/>
  <c r="P135" i="905"/>
  <c r="AF140" i="906"/>
  <c r="AG124" i="906" s="1"/>
  <c r="AE140" i="906"/>
  <c r="N140" i="906"/>
  <c r="Q127" i="905"/>
  <c r="P127" i="905"/>
  <c r="N38" i="906"/>
  <c r="D2" i="906" s="1"/>
  <c r="AF38" i="906"/>
  <c r="AG22" i="906" s="1"/>
  <c r="AE38" i="906"/>
  <c r="Q131" i="905"/>
  <c r="P131" i="905"/>
  <c r="Q63" i="905"/>
  <c r="P63" i="905"/>
  <c r="N38" i="903"/>
  <c r="AF38" i="903"/>
  <c r="AG22" i="903" s="1"/>
  <c r="AE38" i="903"/>
  <c r="Q140" i="903"/>
  <c r="R124" i="903" s="1"/>
  <c r="P140" i="903"/>
  <c r="AB140" i="902"/>
  <c r="AC124" i="902" s="1"/>
  <c r="AA140" i="902"/>
  <c r="N140" i="902"/>
  <c r="Q21" i="902"/>
  <c r="R5" i="902" s="1"/>
  <c r="P21" i="902"/>
  <c r="Q43" i="902"/>
  <c r="P43" i="902"/>
  <c r="Q106" i="902"/>
  <c r="R90" i="902" s="1"/>
  <c r="P106" i="902"/>
  <c r="Q126" i="903"/>
  <c r="P126" i="903"/>
  <c r="Q120" i="902"/>
  <c r="P120" i="902"/>
  <c r="Q109" i="903"/>
  <c r="P109" i="903"/>
  <c r="AA38" i="902"/>
  <c r="N38" i="902"/>
  <c r="AB38" i="902"/>
  <c r="AC22" i="902" s="1"/>
  <c r="Q22" i="903"/>
  <c r="P22" i="903"/>
  <c r="Q74" i="903"/>
  <c r="P74" i="903"/>
  <c r="Q116" i="902"/>
  <c r="P116" i="902"/>
  <c r="N123" i="903"/>
  <c r="AF123" i="903"/>
  <c r="AG107" i="903" s="1"/>
  <c r="AE123" i="903"/>
  <c r="AE72" i="903"/>
  <c r="N72" i="903"/>
  <c r="AF72" i="903"/>
  <c r="AG56" i="903" s="1"/>
  <c r="Q112" i="902"/>
  <c r="P112" i="902"/>
  <c r="Q72" i="902"/>
  <c r="R56" i="902" s="1"/>
  <c r="P72" i="902"/>
  <c r="Q60" i="903"/>
  <c r="P60" i="903"/>
  <c r="Q7" i="903"/>
  <c r="P7" i="903"/>
  <c r="Q41" i="903"/>
  <c r="P41" i="903"/>
  <c r="Q108" i="902"/>
  <c r="P108" i="902"/>
  <c r="Q55" i="902"/>
  <c r="R39" i="902" s="1"/>
  <c r="P55" i="902"/>
  <c r="Q5" i="902"/>
  <c r="P5" i="902"/>
  <c r="P73" i="902"/>
  <c r="Q73" i="902"/>
  <c r="N55" i="903"/>
  <c r="AF55" i="903"/>
  <c r="AG39" i="903" s="1"/>
  <c r="AE55" i="903"/>
  <c r="Q63" i="902"/>
  <c r="P63" i="902"/>
  <c r="Q134" i="902"/>
  <c r="P134" i="902"/>
  <c r="Q59" i="902"/>
  <c r="P59" i="902"/>
  <c r="Q130" i="902"/>
  <c r="P130" i="902"/>
  <c r="Q23" i="903"/>
  <c r="P23" i="903"/>
  <c r="Q106" i="903"/>
  <c r="R90" i="903" s="1"/>
  <c r="P106" i="903"/>
  <c r="Q126" i="902"/>
  <c r="P126" i="902"/>
  <c r="Q73" i="903"/>
  <c r="P73" i="903"/>
  <c r="Q21" i="903"/>
  <c r="R5" i="903" s="1"/>
  <c r="P21" i="903"/>
  <c r="Q61" i="903"/>
  <c r="P61" i="903"/>
  <c r="Q119" i="902"/>
  <c r="P119" i="902"/>
  <c r="Q89" i="902"/>
  <c r="R73" i="902" s="1"/>
  <c r="P89" i="902"/>
  <c r="Q57" i="903"/>
  <c r="P57" i="903"/>
  <c r="Q9" i="902"/>
  <c r="P9" i="902"/>
  <c r="Q89" i="903"/>
  <c r="R73" i="903" s="1"/>
  <c r="P89" i="903"/>
  <c r="Q123" i="902"/>
  <c r="R107" i="902" s="1"/>
  <c r="P123" i="902"/>
  <c r="Q106" i="899"/>
  <c r="R90" i="899" s="1"/>
  <c r="P106" i="899"/>
  <c r="Q74" i="900"/>
  <c r="P74" i="900"/>
  <c r="Q89" i="899"/>
  <c r="R73" i="899" s="1"/>
  <c r="P89" i="899"/>
  <c r="N55" i="900"/>
  <c r="AF55" i="900"/>
  <c r="AG39" i="900" s="1"/>
  <c r="AE55" i="900"/>
  <c r="Q41" i="900"/>
  <c r="P41" i="900"/>
  <c r="Q72" i="899"/>
  <c r="R56" i="899" s="1"/>
  <c r="P72" i="899"/>
  <c r="AE21" i="900"/>
  <c r="N21" i="900"/>
  <c r="AF21" i="900"/>
  <c r="AG5" i="900" s="1"/>
  <c r="AF140" i="900"/>
  <c r="AG124" i="900" s="1"/>
  <c r="AE140" i="900"/>
  <c r="N140" i="900"/>
  <c r="Q90" i="900"/>
  <c r="P90" i="900"/>
  <c r="Q106" i="900"/>
  <c r="R90" i="900" s="1"/>
  <c r="P106" i="900"/>
  <c r="Q39" i="900"/>
  <c r="P39" i="900"/>
  <c r="N38" i="900"/>
  <c r="AF38" i="900"/>
  <c r="AG22" i="900" s="1"/>
  <c r="AE38" i="900"/>
  <c r="Q135" i="899"/>
  <c r="P135" i="899"/>
  <c r="Q45" i="899"/>
  <c r="P45" i="899"/>
  <c r="Q5" i="899"/>
  <c r="P5" i="899"/>
  <c r="Q26" i="900"/>
  <c r="P26" i="900"/>
  <c r="Q131" i="899"/>
  <c r="P131" i="899"/>
  <c r="Q120" i="899"/>
  <c r="P120" i="899"/>
  <c r="Q41" i="899"/>
  <c r="P41" i="899"/>
  <c r="N123" i="900"/>
  <c r="AF123" i="900"/>
  <c r="AG107" i="900" s="1"/>
  <c r="AE123" i="900"/>
  <c r="Q127" i="899"/>
  <c r="P127" i="899"/>
  <c r="Q116" i="899"/>
  <c r="P116" i="899"/>
  <c r="Q44" i="899"/>
  <c r="P44" i="899"/>
  <c r="Q112" i="899"/>
  <c r="P112" i="899"/>
  <c r="P73" i="899"/>
  <c r="Q73" i="899"/>
  <c r="Q134" i="899"/>
  <c r="P134" i="899"/>
  <c r="Q40" i="899"/>
  <c r="P40" i="899"/>
  <c r="Q108" i="899"/>
  <c r="P108" i="899"/>
  <c r="AB140" i="899"/>
  <c r="AC124" i="899" s="1"/>
  <c r="AA140" i="899"/>
  <c r="N140" i="899"/>
  <c r="D2" i="899"/>
  <c r="Q21" i="899"/>
  <c r="R5" i="899" s="1"/>
  <c r="P21" i="899"/>
  <c r="Q130" i="899"/>
  <c r="P130" i="899"/>
  <c r="Q126" i="900"/>
  <c r="P126" i="900"/>
  <c r="Q63" i="899"/>
  <c r="P63" i="899"/>
  <c r="Q123" i="899"/>
  <c r="R107" i="899" s="1"/>
  <c r="P123" i="899"/>
  <c r="Q38" i="899"/>
  <c r="R22" i="899" s="1"/>
  <c r="P38" i="899"/>
  <c r="Q125" i="900"/>
  <c r="P125" i="900"/>
  <c r="Q126" i="899"/>
  <c r="P126" i="899"/>
  <c r="AE72" i="900"/>
  <c r="N72" i="900"/>
  <c r="AF72" i="900"/>
  <c r="AG56" i="900" s="1"/>
  <c r="Q59" i="899"/>
  <c r="P59" i="899"/>
  <c r="Q7" i="897"/>
  <c r="P7" i="897"/>
  <c r="Q111" i="896"/>
  <c r="P111" i="896"/>
  <c r="Q112" i="896"/>
  <c r="P112" i="896"/>
  <c r="AB72" i="896"/>
  <c r="AC56" i="896" s="1"/>
  <c r="AA72" i="896"/>
  <c r="N72" i="896"/>
  <c r="N123" i="897"/>
  <c r="AF123" i="897"/>
  <c r="AG107" i="897" s="1"/>
  <c r="AE123" i="897"/>
  <c r="Q108" i="896"/>
  <c r="P108" i="896"/>
  <c r="Q55" i="896"/>
  <c r="R39" i="896" s="1"/>
  <c r="P55" i="896"/>
  <c r="N106" i="897"/>
  <c r="AF106" i="897"/>
  <c r="AG90" i="897" s="1"/>
  <c r="AE106" i="897"/>
  <c r="AB21" i="896"/>
  <c r="AC5" i="896" s="1"/>
  <c r="AA21" i="896"/>
  <c r="N21" i="896"/>
  <c r="Q116" i="896"/>
  <c r="P116" i="896"/>
  <c r="Q8" i="896"/>
  <c r="P8" i="896"/>
  <c r="Q63" i="896"/>
  <c r="P63" i="896"/>
  <c r="Q5" i="896"/>
  <c r="P5" i="896"/>
  <c r="Q22" i="897"/>
  <c r="P22" i="897"/>
  <c r="AB140" i="896"/>
  <c r="AC124" i="896" s="1"/>
  <c r="AA140" i="896"/>
  <c r="N140" i="896"/>
  <c r="Q59" i="896"/>
  <c r="P59" i="896"/>
  <c r="Q21" i="897"/>
  <c r="R5" i="897" s="1"/>
  <c r="P21" i="897"/>
  <c r="Q120" i="896"/>
  <c r="P120" i="896"/>
  <c r="Q41" i="897"/>
  <c r="P41" i="897"/>
  <c r="Q140" i="897"/>
  <c r="R124" i="897" s="1"/>
  <c r="P140" i="897"/>
  <c r="AB89" i="896"/>
  <c r="AC73" i="896" s="1"/>
  <c r="AA89" i="896"/>
  <c r="N89" i="896"/>
  <c r="Q38" i="897"/>
  <c r="R22" i="897" s="1"/>
  <c r="P38" i="897"/>
  <c r="Q125" i="897"/>
  <c r="P125" i="897"/>
  <c r="AE72" i="897"/>
  <c r="N72" i="897"/>
  <c r="AF72" i="897"/>
  <c r="AG56" i="897" s="1"/>
  <c r="Q73" i="896"/>
  <c r="P73" i="896"/>
  <c r="Q106" i="896"/>
  <c r="R90" i="896" s="1"/>
  <c r="P106" i="896"/>
  <c r="AB123" i="896"/>
  <c r="AC107" i="896" s="1"/>
  <c r="AA123" i="896"/>
  <c r="N123" i="896"/>
  <c r="N55" i="897"/>
  <c r="AF55" i="897"/>
  <c r="AG39" i="897" s="1"/>
  <c r="AE55" i="897"/>
  <c r="Q135" i="896"/>
  <c r="P135" i="896"/>
  <c r="Q73" i="897"/>
  <c r="P73" i="897"/>
  <c r="Q42" i="897"/>
  <c r="P42" i="897"/>
  <c r="Q38" i="896"/>
  <c r="R22" i="896" s="1"/>
  <c r="P38" i="896"/>
  <c r="Q131" i="896"/>
  <c r="P131" i="896"/>
  <c r="Q62" i="897"/>
  <c r="P62" i="897"/>
  <c r="Q132" i="896"/>
  <c r="P132" i="896"/>
  <c r="Q127" i="896"/>
  <c r="P127" i="896"/>
  <c r="Q58" i="897"/>
  <c r="P58" i="897"/>
  <c r="Q9" i="896"/>
  <c r="P9" i="896"/>
  <c r="Q128" i="896"/>
  <c r="P128" i="896"/>
  <c r="P89" i="897"/>
  <c r="Q89" i="897"/>
  <c r="R73" i="897" s="1"/>
  <c r="Q120" i="893"/>
  <c r="P120" i="893"/>
  <c r="Q113" i="893"/>
  <c r="P113" i="893"/>
  <c r="Q55" i="894"/>
  <c r="R39" i="894" s="1"/>
  <c r="P55" i="894"/>
  <c r="Q22" i="894"/>
  <c r="P22" i="894"/>
  <c r="Q125" i="894"/>
  <c r="P125" i="894"/>
  <c r="Q116" i="893"/>
  <c r="P116" i="893"/>
  <c r="Q74" i="894"/>
  <c r="P74" i="894"/>
  <c r="Q109" i="893"/>
  <c r="P109" i="893"/>
  <c r="Q89" i="894"/>
  <c r="R73" i="894" s="1"/>
  <c r="P89" i="894"/>
  <c r="AE72" i="894"/>
  <c r="AF72" i="894"/>
  <c r="AG56" i="894" s="1"/>
  <c r="N72" i="894"/>
  <c r="Q7" i="894"/>
  <c r="P7" i="894"/>
  <c r="Q112" i="893"/>
  <c r="P112" i="893"/>
  <c r="Q24" i="894"/>
  <c r="P24" i="894"/>
  <c r="Q89" i="893"/>
  <c r="R73" i="893" s="1"/>
  <c r="P89" i="893"/>
  <c r="N106" i="894"/>
  <c r="AF106" i="894"/>
  <c r="AG90" i="894" s="1"/>
  <c r="AE106" i="894"/>
  <c r="Q23" i="894"/>
  <c r="P23" i="894"/>
  <c r="Q108" i="893"/>
  <c r="P108" i="893"/>
  <c r="AB123" i="893"/>
  <c r="AC107" i="893" s="1"/>
  <c r="AA123" i="893"/>
  <c r="N123" i="893"/>
  <c r="Q60" i="893"/>
  <c r="P60" i="893"/>
  <c r="Q140" i="893"/>
  <c r="R124" i="893" s="1"/>
  <c r="P140" i="893"/>
  <c r="Q126" i="894"/>
  <c r="P126" i="894"/>
  <c r="AB55" i="893"/>
  <c r="AC39" i="893" s="1"/>
  <c r="AA55" i="893"/>
  <c r="N55" i="893"/>
  <c r="Q73" i="894"/>
  <c r="P73" i="894"/>
  <c r="Q63" i="893"/>
  <c r="P63" i="893"/>
  <c r="Q45" i="893"/>
  <c r="P45" i="893"/>
  <c r="AB72" i="893"/>
  <c r="AC56" i="893" s="1"/>
  <c r="AA72" i="893"/>
  <c r="N72" i="893"/>
  <c r="Q6" i="893"/>
  <c r="P6" i="893"/>
  <c r="Q38" i="894"/>
  <c r="R22" i="894" s="1"/>
  <c r="P38" i="894"/>
  <c r="Q117" i="893"/>
  <c r="P117" i="893"/>
  <c r="Q119" i="893"/>
  <c r="P119" i="893"/>
  <c r="Q44" i="893"/>
  <c r="P44" i="893"/>
  <c r="Q62" i="894"/>
  <c r="P62" i="894"/>
  <c r="Q59" i="893"/>
  <c r="P59" i="893"/>
  <c r="Q41" i="893"/>
  <c r="P41" i="893"/>
  <c r="Q109" i="894"/>
  <c r="P109" i="894"/>
  <c r="Q115" i="893"/>
  <c r="P115" i="893"/>
  <c r="Q58" i="894"/>
  <c r="P58" i="894"/>
  <c r="AB21" i="893"/>
  <c r="AC5" i="893" s="1"/>
  <c r="AA21" i="893"/>
  <c r="N21" i="893"/>
  <c r="Q61" i="894"/>
  <c r="P61" i="894"/>
  <c r="AF140" i="894"/>
  <c r="AG124" i="894" s="1"/>
  <c r="AE140" i="894"/>
  <c r="N140" i="894"/>
  <c r="Q57" i="894"/>
  <c r="P57" i="894"/>
  <c r="Q59" i="894"/>
  <c r="P59" i="894"/>
  <c r="Q106" i="893"/>
  <c r="R90" i="893" s="1"/>
  <c r="P106" i="893"/>
  <c r="P38" i="893"/>
  <c r="Q38" i="893"/>
  <c r="R22" i="893" s="1"/>
  <c r="Q58" i="890"/>
  <c r="P58" i="890"/>
  <c r="Q23" i="891"/>
  <c r="P23" i="891"/>
  <c r="P55" i="890"/>
  <c r="Q55" i="890"/>
  <c r="R39" i="890" s="1"/>
  <c r="Q73" i="890"/>
  <c r="P73" i="890"/>
  <c r="Q23" i="890"/>
  <c r="P23" i="890"/>
  <c r="Q5" i="891"/>
  <c r="P5" i="891"/>
  <c r="AB38" i="890"/>
  <c r="AC22" i="890" s="1"/>
  <c r="AA38" i="890"/>
  <c r="N38" i="890"/>
  <c r="Q123" i="890"/>
  <c r="R107" i="890" s="1"/>
  <c r="P123" i="890"/>
  <c r="Q133" i="890"/>
  <c r="P133" i="890"/>
  <c r="Q39" i="890"/>
  <c r="P39" i="890"/>
  <c r="Q89" i="891"/>
  <c r="R73" i="891" s="1"/>
  <c r="P89" i="891"/>
  <c r="Q106" i="891"/>
  <c r="R90" i="891" s="1"/>
  <c r="P106" i="891"/>
  <c r="P21" i="890"/>
  <c r="Q21" i="890"/>
  <c r="R5" i="890" s="1"/>
  <c r="Q129" i="890"/>
  <c r="P129" i="890"/>
  <c r="Q8" i="890"/>
  <c r="P8" i="890"/>
  <c r="Q44" i="890"/>
  <c r="P44" i="890"/>
  <c r="Q125" i="890"/>
  <c r="P125" i="890"/>
  <c r="Q126" i="891"/>
  <c r="P126" i="891"/>
  <c r="Q40" i="890"/>
  <c r="P40" i="890"/>
  <c r="Q72" i="891"/>
  <c r="R56" i="891" s="1"/>
  <c r="P72" i="891"/>
  <c r="P43" i="891"/>
  <c r="Q43" i="891"/>
  <c r="Q140" i="890"/>
  <c r="R124" i="890" s="1"/>
  <c r="P140" i="890"/>
  <c r="P106" i="890"/>
  <c r="Q106" i="890"/>
  <c r="R90" i="890" s="1"/>
  <c r="Q55" i="891"/>
  <c r="R39" i="891" s="1"/>
  <c r="P55" i="891"/>
  <c r="P134" i="890"/>
  <c r="Q134" i="890"/>
  <c r="AF140" i="891"/>
  <c r="AG124" i="891" s="1"/>
  <c r="AE140" i="891"/>
  <c r="N140" i="891"/>
  <c r="Q119" i="890"/>
  <c r="P119" i="890"/>
  <c r="Q90" i="891"/>
  <c r="P90" i="891"/>
  <c r="Q123" i="891"/>
  <c r="R107" i="891" s="1"/>
  <c r="P123" i="891"/>
  <c r="N72" i="890"/>
  <c r="AB72" i="890"/>
  <c r="AC56" i="890" s="1"/>
  <c r="AA72" i="890"/>
  <c r="Q124" i="890"/>
  <c r="P124" i="890"/>
  <c r="P130" i="890"/>
  <c r="Q130" i="890"/>
  <c r="Q115" i="890"/>
  <c r="P115" i="890"/>
  <c r="Q76" i="891"/>
  <c r="P76" i="891"/>
  <c r="AF21" i="891"/>
  <c r="AG5" i="891" s="1"/>
  <c r="AE21" i="891"/>
  <c r="N21" i="891"/>
  <c r="P126" i="890"/>
  <c r="Q126" i="890"/>
  <c r="Q111" i="890"/>
  <c r="P111" i="890"/>
  <c r="Q89" i="890"/>
  <c r="R73" i="890" s="1"/>
  <c r="P89" i="890"/>
  <c r="P5" i="890"/>
  <c r="Q5" i="890"/>
  <c r="Q42" i="891"/>
  <c r="P42" i="891"/>
  <c r="Q56" i="890"/>
  <c r="P56" i="890"/>
  <c r="Q39" i="891"/>
  <c r="P39" i="891"/>
  <c r="Q38" i="891"/>
  <c r="R22" i="891" s="1"/>
  <c r="P38" i="891"/>
  <c r="Q62" i="890"/>
  <c r="P62" i="890"/>
  <c r="Q27" i="891"/>
  <c r="P27" i="891"/>
  <c r="P89" i="935" l="1"/>
  <c r="Q89" i="935"/>
  <c r="R73" i="935" s="1"/>
  <c r="P55" i="935"/>
  <c r="Q55" i="935"/>
  <c r="R39" i="935" s="1"/>
  <c r="D2" i="939"/>
  <c r="D2" i="926"/>
  <c r="D2" i="924"/>
  <c r="Q38" i="938"/>
  <c r="R22" i="938" s="1"/>
  <c r="P38" i="938"/>
  <c r="P106" i="939"/>
  <c r="Q106" i="939"/>
  <c r="R90" i="939" s="1"/>
  <c r="P72" i="938"/>
  <c r="Q72" i="938"/>
  <c r="R56" i="938" s="1"/>
  <c r="D2" i="938"/>
  <c r="Q72" i="939"/>
  <c r="R56" i="939" s="1"/>
  <c r="P72" i="939"/>
  <c r="Q123" i="939"/>
  <c r="R107" i="939" s="1"/>
  <c r="P123" i="939"/>
  <c r="Q89" i="938"/>
  <c r="R73" i="938" s="1"/>
  <c r="P89" i="938"/>
  <c r="Q55" i="938"/>
  <c r="R39" i="938" s="1"/>
  <c r="P55" i="938"/>
  <c r="Q123" i="936"/>
  <c r="R107" i="936" s="1"/>
  <c r="P123" i="936"/>
  <c r="Q72" i="936"/>
  <c r="R56" i="936" s="1"/>
  <c r="P72" i="936"/>
  <c r="Q38" i="935"/>
  <c r="R22" i="935" s="1"/>
  <c r="P38" i="935"/>
  <c r="P72" i="935"/>
  <c r="Q72" i="935"/>
  <c r="R56" i="935" s="1"/>
  <c r="Q55" i="933"/>
  <c r="R39" i="933" s="1"/>
  <c r="P55" i="933"/>
  <c r="Q72" i="933"/>
  <c r="R56" i="933" s="1"/>
  <c r="P72" i="933"/>
  <c r="Q38" i="932"/>
  <c r="R22" i="932" s="1"/>
  <c r="P38" i="932"/>
  <c r="Q106" i="932"/>
  <c r="R90" i="932" s="1"/>
  <c r="P106" i="932"/>
  <c r="Q140" i="932"/>
  <c r="R124" i="932" s="1"/>
  <c r="P140" i="932"/>
  <c r="Q55" i="932"/>
  <c r="R39" i="932" s="1"/>
  <c r="P55" i="932"/>
  <c r="Q89" i="932"/>
  <c r="R73" i="932" s="1"/>
  <c r="P89" i="932"/>
  <c r="D2" i="932"/>
  <c r="P72" i="932"/>
  <c r="Q72" i="932"/>
  <c r="R56" i="932" s="1"/>
  <c r="Q140" i="933"/>
  <c r="R124" i="933" s="1"/>
  <c r="P140" i="933"/>
  <c r="D2" i="933"/>
  <c r="P72" i="929"/>
  <c r="Q72" i="929"/>
  <c r="R56" i="929" s="1"/>
  <c r="Q55" i="930"/>
  <c r="R39" i="930" s="1"/>
  <c r="P55" i="930"/>
  <c r="Q38" i="930"/>
  <c r="R22" i="930" s="1"/>
  <c r="P38" i="930"/>
  <c r="Q72" i="930"/>
  <c r="R56" i="930" s="1"/>
  <c r="P72" i="930"/>
  <c r="Q55" i="929"/>
  <c r="R39" i="929" s="1"/>
  <c r="P55" i="929"/>
  <c r="Q38" i="929"/>
  <c r="R22" i="929" s="1"/>
  <c r="P38" i="929"/>
  <c r="Q123" i="930"/>
  <c r="R107" i="930" s="1"/>
  <c r="P123" i="930"/>
  <c r="D2" i="929"/>
  <c r="Q38" i="927"/>
  <c r="R22" i="927" s="1"/>
  <c r="P38" i="927"/>
  <c r="Q55" i="926"/>
  <c r="R39" i="926" s="1"/>
  <c r="P55" i="926"/>
  <c r="P72" i="926"/>
  <c r="Q72" i="926"/>
  <c r="R56" i="926" s="1"/>
  <c r="Q106" i="926"/>
  <c r="R90" i="926" s="1"/>
  <c r="P106" i="926"/>
  <c r="Q72" i="927"/>
  <c r="R56" i="927" s="1"/>
  <c r="P72" i="927"/>
  <c r="P106" i="927"/>
  <c r="Q106" i="927"/>
  <c r="R90" i="927" s="1"/>
  <c r="Q89" i="926"/>
  <c r="R73" i="926" s="1"/>
  <c r="P89" i="926"/>
  <c r="Q38" i="926"/>
  <c r="R22" i="926" s="1"/>
  <c r="P38" i="926"/>
  <c r="D2" i="927"/>
  <c r="Q123" i="927"/>
  <c r="R107" i="927" s="1"/>
  <c r="P123" i="927"/>
  <c r="Q55" i="927"/>
  <c r="R39" i="927" s="1"/>
  <c r="P55" i="927"/>
  <c r="Q38" i="923"/>
  <c r="R22" i="923" s="1"/>
  <c r="P38" i="923"/>
  <c r="Q123" i="924"/>
  <c r="R107" i="924" s="1"/>
  <c r="P123" i="924"/>
  <c r="Q106" i="923"/>
  <c r="R90" i="923" s="1"/>
  <c r="P106" i="923"/>
  <c r="Q55" i="923"/>
  <c r="R39" i="923" s="1"/>
  <c r="P55" i="923"/>
  <c r="Q72" i="924"/>
  <c r="R56" i="924" s="1"/>
  <c r="P72" i="924"/>
  <c r="Q140" i="923"/>
  <c r="R124" i="923" s="1"/>
  <c r="P140" i="923"/>
  <c r="Q55" i="924"/>
  <c r="R39" i="924" s="1"/>
  <c r="P55" i="924"/>
  <c r="D2" i="923"/>
  <c r="Q106" i="924"/>
  <c r="R90" i="924" s="1"/>
  <c r="P106" i="924"/>
  <c r="Q123" i="921"/>
  <c r="R107" i="921" s="1"/>
  <c r="P123" i="921"/>
  <c r="Q72" i="921"/>
  <c r="R56" i="921" s="1"/>
  <c r="P72" i="921"/>
  <c r="Q55" i="921"/>
  <c r="R39" i="921" s="1"/>
  <c r="P55" i="921"/>
  <c r="Q38" i="921"/>
  <c r="R22" i="921" s="1"/>
  <c r="P38" i="921"/>
  <c r="P106" i="921"/>
  <c r="Q106" i="921"/>
  <c r="R90" i="921" s="1"/>
  <c r="Q123" i="920"/>
  <c r="R107" i="920" s="1"/>
  <c r="P123" i="920"/>
  <c r="Q38" i="918"/>
  <c r="R22" i="918" s="1"/>
  <c r="P38" i="918"/>
  <c r="D2" i="918"/>
  <c r="Q123" i="917"/>
  <c r="R107" i="917" s="1"/>
  <c r="P123" i="917"/>
  <c r="Q106" i="918"/>
  <c r="R90" i="918" s="1"/>
  <c r="P106" i="918"/>
  <c r="Q55" i="918"/>
  <c r="R39" i="918" s="1"/>
  <c r="P55" i="918"/>
  <c r="Q123" i="918"/>
  <c r="R107" i="918" s="1"/>
  <c r="P123" i="918"/>
  <c r="Q140" i="918"/>
  <c r="R124" i="918" s="1"/>
  <c r="P140" i="918"/>
  <c r="Q106" i="915"/>
  <c r="R90" i="915" s="1"/>
  <c r="P106" i="915"/>
  <c r="Q72" i="915"/>
  <c r="R56" i="915" s="1"/>
  <c r="P72" i="915"/>
  <c r="D2" i="915"/>
  <c r="Q123" i="915"/>
  <c r="R107" i="915" s="1"/>
  <c r="P123" i="915"/>
  <c r="Q55" i="915"/>
  <c r="R39" i="915" s="1"/>
  <c r="P55" i="915"/>
  <c r="Q123" i="909"/>
  <c r="R107" i="909" s="1"/>
  <c r="P123" i="909"/>
  <c r="D2" i="909"/>
  <c r="Q21" i="909"/>
  <c r="R5" i="909" s="1"/>
  <c r="P21" i="909"/>
  <c r="Q72" i="909"/>
  <c r="R56" i="909" s="1"/>
  <c r="P72" i="909"/>
  <c r="Q38" i="909"/>
  <c r="R22" i="909" s="1"/>
  <c r="P38" i="909"/>
  <c r="Q55" i="909"/>
  <c r="R39" i="909" s="1"/>
  <c r="P55" i="909"/>
  <c r="Q72" i="906"/>
  <c r="R56" i="906" s="1"/>
  <c r="P72" i="906"/>
  <c r="Q106" i="905"/>
  <c r="R90" i="905" s="1"/>
  <c r="P106" i="905"/>
  <c r="Q38" i="906"/>
  <c r="R22" i="906" s="1"/>
  <c r="P38" i="906"/>
  <c r="Q140" i="906"/>
  <c r="R124" i="906" s="1"/>
  <c r="P140" i="906"/>
  <c r="Q38" i="905"/>
  <c r="R22" i="905" s="1"/>
  <c r="P38" i="905"/>
  <c r="Q55" i="906"/>
  <c r="R39" i="906" s="1"/>
  <c r="P55" i="906"/>
  <c r="Q72" i="903"/>
  <c r="R56" i="903" s="1"/>
  <c r="P72" i="903"/>
  <c r="Q38" i="902"/>
  <c r="R22" i="902" s="1"/>
  <c r="P38" i="902"/>
  <c r="D2" i="902"/>
  <c r="Q140" i="902"/>
  <c r="R124" i="902" s="1"/>
  <c r="P140" i="902"/>
  <c r="Q55" i="903"/>
  <c r="R39" i="903" s="1"/>
  <c r="P55" i="903"/>
  <c r="Q123" i="903"/>
  <c r="R107" i="903" s="1"/>
  <c r="P123" i="903"/>
  <c r="D2" i="903"/>
  <c r="Q38" i="903"/>
  <c r="R22" i="903" s="1"/>
  <c r="P38" i="903"/>
  <c r="Q72" i="900"/>
  <c r="R56" i="900" s="1"/>
  <c r="P72" i="900"/>
  <c r="Q123" i="900"/>
  <c r="R107" i="900" s="1"/>
  <c r="P123" i="900"/>
  <c r="Q140" i="900"/>
  <c r="R124" i="900" s="1"/>
  <c r="P140" i="900"/>
  <c r="Q55" i="900"/>
  <c r="R39" i="900" s="1"/>
  <c r="P55" i="900"/>
  <c r="Q140" i="899"/>
  <c r="R124" i="899" s="1"/>
  <c r="P140" i="899"/>
  <c r="D2" i="900"/>
  <c r="Q21" i="900"/>
  <c r="R5" i="900" s="1"/>
  <c r="P21" i="900"/>
  <c r="Q38" i="900"/>
  <c r="R22" i="900" s="1"/>
  <c r="P38" i="900"/>
  <c r="D2" i="896"/>
  <c r="Q21" i="896"/>
  <c r="R5" i="896" s="1"/>
  <c r="P21" i="896"/>
  <c r="Q123" i="897"/>
  <c r="R107" i="897" s="1"/>
  <c r="P123" i="897"/>
  <c r="Q72" i="896"/>
  <c r="R56" i="896" s="1"/>
  <c r="P72" i="896"/>
  <c r="Q72" i="897"/>
  <c r="R56" i="897" s="1"/>
  <c r="P72" i="897"/>
  <c r="Q106" i="897"/>
  <c r="R90" i="897" s="1"/>
  <c r="P106" i="897"/>
  <c r="Q55" i="897"/>
  <c r="R39" i="897" s="1"/>
  <c r="P55" i="897"/>
  <c r="D2" i="897"/>
  <c r="Q123" i="896"/>
  <c r="R107" i="896" s="1"/>
  <c r="P123" i="896"/>
  <c r="Q140" i="896"/>
  <c r="R124" i="896" s="1"/>
  <c r="P140" i="896"/>
  <c r="Q89" i="896"/>
  <c r="R73" i="896" s="1"/>
  <c r="P89" i="896"/>
  <c r="D2" i="893"/>
  <c r="Q21" i="893"/>
  <c r="R5" i="893" s="1"/>
  <c r="P21" i="893"/>
  <c r="Q72" i="893"/>
  <c r="R56" i="893" s="1"/>
  <c r="P72" i="893"/>
  <c r="Q72" i="894"/>
  <c r="R56" i="894" s="1"/>
  <c r="P72" i="894"/>
  <c r="D2" i="894"/>
  <c r="P106" i="894"/>
  <c r="Q106" i="894"/>
  <c r="R90" i="894" s="1"/>
  <c r="Q123" i="893"/>
  <c r="R107" i="893" s="1"/>
  <c r="P123" i="893"/>
  <c r="Q55" i="893"/>
  <c r="R39" i="893" s="1"/>
  <c r="P55" i="893"/>
  <c r="Q140" i="894"/>
  <c r="R124" i="894" s="1"/>
  <c r="P140" i="894"/>
  <c r="Q140" i="891"/>
  <c r="R124" i="891" s="1"/>
  <c r="P140" i="891"/>
  <c r="D2" i="891"/>
  <c r="Q21" i="891"/>
  <c r="R5" i="891" s="1"/>
  <c r="P21" i="891"/>
  <c r="Q38" i="890"/>
  <c r="R22" i="890" s="1"/>
  <c r="P38" i="890"/>
  <c r="Q72" i="890"/>
  <c r="R56" i="890" s="1"/>
  <c r="P72" i="890"/>
  <c r="D2" i="890"/>
  <c r="AC140" i="888" l="1"/>
  <c r="AC123" i="888"/>
  <c r="AC106" i="888"/>
  <c r="AC89" i="888"/>
  <c r="AC72" i="888"/>
  <c r="AC55" i="888"/>
  <c r="AC2" i="888" s="1"/>
  <c r="Q6" i="886" s="1"/>
  <c r="AC38" i="888"/>
  <c r="AC21" i="888"/>
  <c r="AC140" i="885"/>
  <c r="AC123" i="885"/>
  <c r="AC106" i="885"/>
  <c r="AC89" i="885"/>
  <c r="AC72" i="885"/>
  <c r="AC55" i="885"/>
  <c r="AC38" i="885"/>
  <c r="AC21" i="885"/>
  <c r="AC2" i="885"/>
  <c r="Q6" i="883" s="1"/>
  <c r="AC140" i="882"/>
  <c r="AC123" i="882"/>
  <c r="AC106" i="882"/>
  <c r="AC89" i="882"/>
  <c r="AC72" i="882"/>
  <c r="AC55" i="882"/>
  <c r="AC38" i="882"/>
  <c r="AC21" i="882"/>
  <c r="AC2" i="882" s="1"/>
  <c r="Q6" i="880" s="1"/>
  <c r="AC140" i="879"/>
  <c r="AC123" i="879"/>
  <c r="AC106" i="879"/>
  <c r="AC89" i="879"/>
  <c r="AC72" i="879"/>
  <c r="AC55" i="879"/>
  <c r="AC38" i="879"/>
  <c r="AC2" i="879" s="1"/>
  <c r="Q6" i="877" s="1"/>
  <c r="AC21" i="879"/>
  <c r="AC140" i="876"/>
  <c r="AC123" i="876"/>
  <c r="AC106" i="876"/>
  <c r="AC89" i="876"/>
  <c r="AC72" i="876"/>
  <c r="AC55" i="876"/>
  <c r="AC38" i="876"/>
  <c r="AC21" i="876"/>
  <c r="AC2" i="876" s="1"/>
  <c r="Q6" i="874" s="1"/>
  <c r="AC140" i="873"/>
  <c r="AC123" i="873"/>
  <c r="AC106" i="873"/>
  <c r="AC89" i="873"/>
  <c r="AC72" i="873"/>
  <c r="AC55" i="873"/>
  <c r="AC38" i="873"/>
  <c r="AC2" i="873" s="1"/>
  <c r="Q6" i="871" s="1"/>
  <c r="AC21" i="873"/>
  <c r="AC140" i="870"/>
  <c r="AC123" i="870"/>
  <c r="AC106" i="870"/>
  <c r="AC89" i="870"/>
  <c r="AC72" i="870"/>
  <c r="AC55" i="870"/>
  <c r="AC38" i="870"/>
  <c r="AC21" i="870"/>
  <c r="AC2" i="870" s="1"/>
  <c r="Q6" i="868" s="1"/>
  <c r="AC140" i="867"/>
  <c r="AC123" i="867"/>
  <c r="AC106" i="867"/>
  <c r="AC89" i="867"/>
  <c r="AC72" i="867"/>
  <c r="AC55" i="867"/>
  <c r="AC38" i="867"/>
  <c r="AC2" i="867" s="1"/>
  <c r="Q6" i="865" s="1"/>
  <c r="AC21" i="867"/>
  <c r="AC140" i="864"/>
  <c r="AC123" i="864"/>
  <c r="AC106" i="864"/>
  <c r="AC89" i="864"/>
  <c r="AC72" i="864"/>
  <c r="AC55" i="864"/>
  <c r="AC38" i="864"/>
  <c r="AC21" i="864"/>
  <c r="AC2" i="864" s="1"/>
  <c r="Q6" i="862" s="1"/>
  <c r="AC140" i="861"/>
  <c r="AC123" i="861"/>
  <c r="AC106" i="861"/>
  <c r="AC89" i="861"/>
  <c r="AC72" i="861"/>
  <c r="AC55" i="861"/>
  <c r="AC38" i="861"/>
  <c r="AC21" i="861"/>
  <c r="AC2" i="861" s="1"/>
  <c r="Q6" i="859" s="1"/>
  <c r="AC140" i="858"/>
  <c r="AC123" i="858"/>
  <c r="AC106" i="858"/>
  <c r="AC89" i="858"/>
  <c r="AC72" i="858"/>
  <c r="AC55" i="858"/>
  <c r="AC38" i="858"/>
  <c r="AC2" i="858" s="1"/>
  <c r="Q6" i="856" s="1"/>
  <c r="AC21" i="858"/>
  <c r="AC140" i="855"/>
  <c r="AC123" i="855"/>
  <c r="AC106" i="855"/>
  <c r="AC89" i="855"/>
  <c r="AC72" i="855"/>
  <c r="AC55" i="855"/>
  <c r="AC38" i="855"/>
  <c r="AC2" i="855" s="1"/>
  <c r="Q6" i="853" s="1"/>
  <c r="AC21" i="855"/>
  <c r="AC140" i="852"/>
  <c r="AC123" i="852"/>
  <c r="AC106" i="852"/>
  <c r="AC89" i="852"/>
  <c r="AC72" i="852"/>
  <c r="AC55" i="852"/>
  <c r="AC38" i="852"/>
  <c r="AC21" i="852"/>
  <c r="AC2" i="852" s="1"/>
  <c r="Q6" i="850" s="1"/>
  <c r="AC140" i="849"/>
  <c r="AC123" i="849"/>
  <c r="AC106" i="849"/>
  <c r="AC89" i="849"/>
  <c r="AC72" i="849"/>
  <c r="AC55" i="849"/>
  <c r="AC38" i="849"/>
  <c r="AC21" i="849"/>
  <c r="AC2" i="849" s="1"/>
  <c r="Q6" i="847" s="1"/>
  <c r="AD140" i="888"/>
  <c r="Z140" i="888"/>
  <c r="Y140" i="888"/>
  <c r="L140" i="888"/>
  <c r="J140" i="888"/>
  <c r="K140" i="888" s="1"/>
  <c r="I140" i="888"/>
  <c r="O126" i="888"/>
  <c r="M126" i="888"/>
  <c r="AF126" i="888" s="1"/>
  <c r="K126" i="888"/>
  <c r="G126" i="888"/>
  <c r="O125" i="888"/>
  <c r="M125" i="888"/>
  <c r="AF125" i="888" s="1"/>
  <c r="K125" i="888"/>
  <c r="G125" i="888"/>
  <c r="O124" i="888"/>
  <c r="N124" i="888"/>
  <c r="P124" i="888" s="1"/>
  <c r="M124" i="888"/>
  <c r="K124" i="888"/>
  <c r="G124" i="888"/>
  <c r="AD123" i="888"/>
  <c r="Z123" i="888"/>
  <c r="Y123" i="888"/>
  <c r="L123" i="888"/>
  <c r="O123" i="888" s="1"/>
  <c r="J123" i="888"/>
  <c r="K123" i="888" s="1"/>
  <c r="I123" i="888"/>
  <c r="O109" i="888"/>
  <c r="M109" i="888"/>
  <c r="K109" i="888"/>
  <c r="G109" i="888"/>
  <c r="O108" i="888"/>
  <c r="M108" i="888"/>
  <c r="K108" i="888"/>
  <c r="G108" i="888"/>
  <c r="O107" i="888"/>
  <c r="M107" i="888"/>
  <c r="K107" i="888"/>
  <c r="G107" i="888"/>
  <c r="AD106" i="888"/>
  <c r="Z106" i="888"/>
  <c r="Y106" i="888"/>
  <c r="L106" i="888"/>
  <c r="J106" i="888"/>
  <c r="K106" i="888" s="1"/>
  <c r="I106" i="888"/>
  <c r="O91" i="888"/>
  <c r="M91" i="888"/>
  <c r="K91" i="888"/>
  <c r="G91" i="888"/>
  <c r="O90" i="888"/>
  <c r="M90" i="888"/>
  <c r="K90" i="888"/>
  <c r="G90" i="888"/>
  <c r="AD89" i="888"/>
  <c r="Z89" i="888"/>
  <c r="Y89" i="888"/>
  <c r="L89" i="888"/>
  <c r="O89" i="888" s="1"/>
  <c r="J89" i="888"/>
  <c r="K89" i="888" s="1"/>
  <c r="I89" i="888"/>
  <c r="O75" i="888"/>
  <c r="M75" i="888"/>
  <c r="K75" i="888"/>
  <c r="G75" i="888"/>
  <c r="O74" i="888"/>
  <c r="M74" i="888"/>
  <c r="K74" i="888"/>
  <c r="G74" i="888"/>
  <c r="O73" i="888"/>
  <c r="M73" i="888"/>
  <c r="K73" i="888"/>
  <c r="G73" i="888"/>
  <c r="AD72" i="888"/>
  <c r="Z72" i="888"/>
  <c r="Y72" i="888"/>
  <c r="L72" i="888"/>
  <c r="O72" i="888" s="1"/>
  <c r="J72" i="888"/>
  <c r="K72" i="888" s="1"/>
  <c r="I72" i="888"/>
  <c r="O62" i="888"/>
  <c r="M62" i="888"/>
  <c r="K62" i="888"/>
  <c r="G62" i="888"/>
  <c r="O61" i="888"/>
  <c r="M61" i="888"/>
  <c r="K61" i="888"/>
  <c r="G61" i="888"/>
  <c r="O60" i="888"/>
  <c r="M60" i="888"/>
  <c r="K60" i="888"/>
  <c r="G60" i="888"/>
  <c r="O59" i="888"/>
  <c r="M59" i="888"/>
  <c r="AF59" i="888" s="1"/>
  <c r="K59" i="888"/>
  <c r="G59" i="888"/>
  <c r="O58" i="888"/>
  <c r="M58" i="888"/>
  <c r="K58" i="888"/>
  <c r="G58" i="888"/>
  <c r="O57" i="888"/>
  <c r="M57" i="888"/>
  <c r="K57" i="888"/>
  <c r="G57" i="888"/>
  <c r="O56" i="888"/>
  <c r="M56" i="888"/>
  <c r="K56" i="888"/>
  <c r="G56" i="888"/>
  <c r="AD55" i="888"/>
  <c r="Z55" i="888"/>
  <c r="Y55" i="888"/>
  <c r="L55" i="888"/>
  <c r="O55" i="888" s="1"/>
  <c r="J55" i="888"/>
  <c r="I55" i="888"/>
  <c r="O43" i="888"/>
  <c r="M43" i="888"/>
  <c r="K43" i="888"/>
  <c r="G43" i="888"/>
  <c r="O42" i="888"/>
  <c r="M42" i="888"/>
  <c r="N42" i="888" s="1"/>
  <c r="K42" i="888"/>
  <c r="G42" i="888"/>
  <c r="O41" i="888"/>
  <c r="M41" i="888"/>
  <c r="K41" i="888"/>
  <c r="G41" i="888"/>
  <c r="O40" i="888"/>
  <c r="M40" i="888"/>
  <c r="K40" i="888"/>
  <c r="G40" i="888"/>
  <c r="AF39" i="888"/>
  <c r="O39" i="888"/>
  <c r="M39" i="888"/>
  <c r="AE39" i="888" s="1"/>
  <c r="K39" i="888"/>
  <c r="G39" i="888"/>
  <c r="AD38" i="888"/>
  <c r="Z38" i="888"/>
  <c r="Y38" i="888"/>
  <c r="L38" i="888"/>
  <c r="O38" i="888" s="1"/>
  <c r="J38" i="888"/>
  <c r="I38" i="888"/>
  <c r="K38" i="888" s="1"/>
  <c r="O26" i="888"/>
  <c r="M26" i="888"/>
  <c r="AF26" i="888" s="1"/>
  <c r="K26" i="888"/>
  <c r="G26" i="888"/>
  <c r="O25" i="888"/>
  <c r="M25" i="888"/>
  <c r="K25" i="888"/>
  <c r="G25" i="888"/>
  <c r="O24" i="888"/>
  <c r="M24" i="888"/>
  <c r="K24" i="888"/>
  <c r="G24" i="888"/>
  <c r="O23" i="888"/>
  <c r="M23" i="888"/>
  <c r="AF23" i="888" s="1"/>
  <c r="K23" i="888"/>
  <c r="G23" i="888"/>
  <c r="O22" i="888"/>
  <c r="M22" i="888"/>
  <c r="K22" i="888"/>
  <c r="G22" i="888"/>
  <c r="AD21" i="888"/>
  <c r="Z21" i="888"/>
  <c r="Y21" i="888"/>
  <c r="L21" i="888"/>
  <c r="O21" i="888" s="1"/>
  <c r="J21" i="888"/>
  <c r="K21" i="888" s="1"/>
  <c r="I21" i="888"/>
  <c r="O7" i="888"/>
  <c r="M7" i="888"/>
  <c r="K7" i="888"/>
  <c r="G7" i="888"/>
  <c r="O6" i="888"/>
  <c r="M6" i="888"/>
  <c r="K6" i="888"/>
  <c r="G6" i="888"/>
  <c r="O5" i="888"/>
  <c r="M5" i="888"/>
  <c r="K5" i="888"/>
  <c r="G5" i="888"/>
  <c r="F1" i="888" s="1"/>
  <c r="F2" i="888" s="1"/>
  <c r="H2" i="888"/>
  <c r="D1" i="888"/>
  <c r="L140" i="887"/>
  <c r="O140" i="887" s="1"/>
  <c r="J140" i="887"/>
  <c r="K140" i="887" s="1"/>
  <c r="I140" i="887"/>
  <c r="O135" i="887"/>
  <c r="M135" i="887"/>
  <c r="K135" i="887"/>
  <c r="G135" i="887"/>
  <c r="O134" i="887"/>
  <c r="M134" i="887"/>
  <c r="K134" i="887"/>
  <c r="G134" i="887"/>
  <c r="O133" i="887"/>
  <c r="M133" i="887"/>
  <c r="K133" i="887"/>
  <c r="G133" i="887"/>
  <c r="O132" i="887"/>
  <c r="M132" i="887"/>
  <c r="K132" i="887"/>
  <c r="G132" i="887"/>
  <c r="O131" i="887"/>
  <c r="M131" i="887"/>
  <c r="K131" i="887"/>
  <c r="G131" i="887"/>
  <c r="O130" i="887"/>
  <c r="M130" i="887"/>
  <c r="K130" i="887"/>
  <c r="G130" i="887"/>
  <c r="O129" i="887"/>
  <c r="M129" i="887"/>
  <c r="K129" i="887"/>
  <c r="G129" i="887"/>
  <c r="O128" i="887"/>
  <c r="M128" i="887"/>
  <c r="K128" i="887"/>
  <c r="G128" i="887"/>
  <c r="O127" i="887"/>
  <c r="M127" i="887"/>
  <c r="K127" i="887"/>
  <c r="G127" i="887"/>
  <c r="O126" i="887"/>
  <c r="M126" i="887"/>
  <c r="K126" i="887"/>
  <c r="G126" i="887"/>
  <c r="O125" i="887"/>
  <c r="M125" i="887"/>
  <c r="K125" i="887"/>
  <c r="G125" i="887"/>
  <c r="O124" i="887"/>
  <c r="M124" i="887"/>
  <c r="K124" i="887"/>
  <c r="G124" i="887"/>
  <c r="L123" i="887"/>
  <c r="O123" i="887" s="1"/>
  <c r="J123" i="887"/>
  <c r="K123" i="887" s="1"/>
  <c r="I123" i="887"/>
  <c r="O118" i="887"/>
  <c r="M118" i="887"/>
  <c r="AB118" i="887" s="1"/>
  <c r="K118" i="887"/>
  <c r="G118" i="887"/>
  <c r="O117" i="887"/>
  <c r="M117" i="887"/>
  <c r="K117" i="887"/>
  <c r="G117" i="887"/>
  <c r="O116" i="887"/>
  <c r="M116" i="887"/>
  <c r="K116" i="887"/>
  <c r="G116" i="887"/>
  <c r="O115" i="887"/>
  <c r="M115" i="887"/>
  <c r="K115" i="887"/>
  <c r="G115" i="887"/>
  <c r="O114" i="887"/>
  <c r="M114" i="887"/>
  <c r="AB114" i="887" s="1"/>
  <c r="K114" i="887"/>
  <c r="G114" i="887"/>
  <c r="O113" i="887"/>
  <c r="M113" i="887"/>
  <c r="K113" i="887"/>
  <c r="G113" i="887"/>
  <c r="O112" i="887"/>
  <c r="M112" i="887"/>
  <c r="K112" i="887"/>
  <c r="G112" i="887"/>
  <c r="O111" i="887"/>
  <c r="M111" i="887"/>
  <c r="K111" i="887"/>
  <c r="G111" i="887"/>
  <c r="O110" i="887"/>
  <c r="M110" i="887"/>
  <c r="AB110" i="887" s="1"/>
  <c r="K110" i="887"/>
  <c r="G110" i="887"/>
  <c r="O109" i="887"/>
  <c r="M109" i="887"/>
  <c r="K109" i="887"/>
  <c r="G109" i="887"/>
  <c r="O108" i="887"/>
  <c r="M108" i="887"/>
  <c r="K108" i="887"/>
  <c r="G108" i="887"/>
  <c r="AA107" i="887"/>
  <c r="O107" i="887"/>
  <c r="M107" i="887"/>
  <c r="K107" i="887"/>
  <c r="G107" i="887"/>
  <c r="L106" i="887"/>
  <c r="O106" i="887" s="1"/>
  <c r="J106" i="887"/>
  <c r="K106" i="887" s="1"/>
  <c r="I106" i="887"/>
  <c r="O92" i="887"/>
  <c r="M92" i="887"/>
  <c r="K92" i="887"/>
  <c r="G92" i="887"/>
  <c r="O91" i="887"/>
  <c r="M91" i="887"/>
  <c r="K91" i="887"/>
  <c r="G91" i="887"/>
  <c r="O90" i="887"/>
  <c r="M90" i="887"/>
  <c r="K90" i="887"/>
  <c r="G90" i="887"/>
  <c r="L89" i="887"/>
  <c r="J89" i="887"/>
  <c r="I89" i="887"/>
  <c r="O73" i="887"/>
  <c r="M73" i="887"/>
  <c r="K73" i="887"/>
  <c r="G73" i="887"/>
  <c r="L72" i="887"/>
  <c r="O72" i="887" s="1"/>
  <c r="J72" i="887"/>
  <c r="K72" i="887" s="1"/>
  <c r="I72" i="887"/>
  <c r="O62" i="887"/>
  <c r="M62" i="887"/>
  <c r="K62" i="887"/>
  <c r="G62" i="887"/>
  <c r="O61" i="887"/>
  <c r="M61" i="887"/>
  <c r="AB61" i="887" s="1"/>
  <c r="K61" i="887"/>
  <c r="G61" i="887"/>
  <c r="O60" i="887"/>
  <c r="M60" i="887"/>
  <c r="K60" i="887"/>
  <c r="G60" i="887"/>
  <c r="O59" i="887"/>
  <c r="M59" i="887"/>
  <c r="K59" i="887"/>
  <c r="G59" i="887"/>
  <c r="O58" i="887"/>
  <c r="M58" i="887"/>
  <c r="K58" i="887"/>
  <c r="G58" i="887"/>
  <c r="O57" i="887"/>
  <c r="M57" i="887"/>
  <c r="AB57" i="887" s="1"/>
  <c r="K57" i="887"/>
  <c r="G57" i="887"/>
  <c r="O56" i="887"/>
  <c r="M56" i="887"/>
  <c r="K56" i="887"/>
  <c r="G56" i="887"/>
  <c r="L55" i="887"/>
  <c r="J55" i="887"/>
  <c r="I55" i="887"/>
  <c r="O45" i="887"/>
  <c r="M45" i="887"/>
  <c r="AB45" i="887" s="1"/>
  <c r="K45" i="887"/>
  <c r="G45" i="887"/>
  <c r="O44" i="887"/>
  <c r="N44" i="887"/>
  <c r="M44" i="887"/>
  <c r="K44" i="887"/>
  <c r="G44" i="887"/>
  <c r="O43" i="887"/>
  <c r="M43" i="887"/>
  <c r="K43" i="887"/>
  <c r="G43" i="887"/>
  <c r="O42" i="887"/>
  <c r="M42" i="887"/>
  <c r="AB42" i="887" s="1"/>
  <c r="K42" i="887"/>
  <c r="G42" i="887"/>
  <c r="O41" i="887"/>
  <c r="M41" i="887"/>
  <c r="K41" i="887"/>
  <c r="G41" i="887"/>
  <c r="O40" i="887"/>
  <c r="N40" i="887"/>
  <c r="Q40" i="887" s="1"/>
  <c r="M40" i="887"/>
  <c r="K40" i="887"/>
  <c r="G40" i="887"/>
  <c r="O39" i="887"/>
  <c r="M39" i="887"/>
  <c r="N39" i="887" s="1"/>
  <c r="K39" i="887"/>
  <c r="G39" i="887"/>
  <c r="L38" i="887"/>
  <c r="O38" i="887" s="1"/>
  <c r="J38" i="887"/>
  <c r="K38" i="887" s="1"/>
  <c r="I38" i="887"/>
  <c r="O24" i="887"/>
  <c r="N24" i="887"/>
  <c r="Q24" i="887" s="1"/>
  <c r="M24" i="887"/>
  <c r="AB24" i="887" s="1"/>
  <c r="K24" i="887"/>
  <c r="G24" i="887"/>
  <c r="O23" i="887"/>
  <c r="M23" i="887"/>
  <c r="K23" i="887"/>
  <c r="G23" i="887"/>
  <c r="O22" i="887"/>
  <c r="M22" i="887"/>
  <c r="K22" i="887"/>
  <c r="G22" i="887"/>
  <c r="L21" i="887"/>
  <c r="O21" i="887" s="1"/>
  <c r="J21" i="887"/>
  <c r="K21" i="887" s="1"/>
  <c r="I21" i="887"/>
  <c r="O9" i="887"/>
  <c r="M9" i="887"/>
  <c r="K9" i="887"/>
  <c r="G9" i="887"/>
  <c r="O8" i="887"/>
  <c r="M8" i="887"/>
  <c r="AB8" i="887" s="1"/>
  <c r="K8" i="887"/>
  <c r="G8" i="887"/>
  <c r="O7" i="887"/>
  <c r="M7" i="887"/>
  <c r="K7" i="887"/>
  <c r="G7" i="887"/>
  <c r="AA6" i="887"/>
  <c r="O6" i="887"/>
  <c r="N6" i="887"/>
  <c r="M6" i="887"/>
  <c r="AB6" i="887" s="1"/>
  <c r="K6" i="887"/>
  <c r="G6" i="887"/>
  <c r="O5" i="887"/>
  <c r="M5" i="887"/>
  <c r="K5" i="887"/>
  <c r="G5" i="887"/>
  <c r="H2" i="887"/>
  <c r="F1" i="887"/>
  <c r="I3" i="886" s="1"/>
  <c r="D1" i="887"/>
  <c r="X34" i="886"/>
  <c r="W34" i="886"/>
  <c r="V34" i="886"/>
  <c r="P34" i="886"/>
  <c r="O34" i="886"/>
  <c r="N34" i="886"/>
  <c r="M34" i="886"/>
  <c r="K8" i="886" s="1"/>
  <c r="G34" i="886"/>
  <c r="N16" i="886"/>
  <c r="I8" i="886" s="1"/>
  <c r="M16" i="886"/>
  <c r="J16" i="886"/>
  <c r="I16" i="886"/>
  <c r="H16" i="886"/>
  <c r="G16" i="886"/>
  <c r="F16" i="886"/>
  <c r="E16" i="886"/>
  <c r="F8" i="886"/>
  <c r="M7" i="886"/>
  <c r="K7" i="886"/>
  <c r="I7" i="886"/>
  <c r="G7" i="886"/>
  <c r="F7" i="886"/>
  <c r="E7" i="886"/>
  <c r="M6" i="886"/>
  <c r="K6" i="886"/>
  <c r="I6" i="886"/>
  <c r="G6" i="886"/>
  <c r="F6" i="886"/>
  <c r="E6" i="886"/>
  <c r="F3" i="886"/>
  <c r="AD140" i="885"/>
  <c r="Z140" i="885"/>
  <c r="Y140" i="885"/>
  <c r="L140" i="885"/>
  <c r="O140" i="885" s="1"/>
  <c r="J140" i="885"/>
  <c r="K140" i="885" s="1"/>
  <c r="I140" i="885"/>
  <c r="O125" i="885"/>
  <c r="M125" i="885"/>
  <c r="AF125" i="885" s="1"/>
  <c r="K125" i="885"/>
  <c r="G125" i="885"/>
  <c r="O124" i="885"/>
  <c r="M124" i="885"/>
  <c r="K124" i="885"/>
  <c r="G124" i="885"/>
  <c r="AD123" i="885"/>
  <c r="Z123" i="885"/>
  <c r="Y123" i="885"/>
  <c r="L123" i="885"/>
  <c r="J123" i="885"/>
  <c r="K123" i="885" s="1"/>
  <c r="I123" i="885"/>
  <c r="O123" i="885" s="1"/>
  <c r="O109" i="885"/>
  <c r="M109" i="885"/>
  <c r="K109" i="885"/>
  <c r="G109" i="885"/>
  <c r="O108" i="885"/>
  <c r="M108" i="885"/>
  <c r="K108" i="885"/>
  <c r="G108" i="885"/>
  <c r="O107" i="885"/>
  <c r="M107" i="885"/>
  <c r="K107" i="885"/>
  <c r="G107" i="885"/>
  <c r="AD106" i="885"/>
  <c r="Z106" i="885"/>
  <c r="Y106" i="885"/>
  <c r="L106" i="885"/>
  <c r="J106" i="885"/>
  <c r="K106" i="885" s="1"/>
  <c r="I106" i="885"/>
  <c r="O91" i="885"/>
  <c r="M91" i="885"/>
  <c r="K91" i="885"/>
  <c r="G91" i="885"/>
  <c r="O90" i="885"/>
  <c r="N90" i="885"/>
  <c r="M90" i="885"/>
  <c r="K90" i="885"/>
  <c r="G90" i="885"/>
  <c r="AD89" i="885"/>
  <c r="Z89" i="885"/>
  <c r="Y89" i="885"/>
  <c r="L89" i="885"/>
  <c r="J89" i="885"/>
  <c r="K89" i="885" s="1"/>
  <c r="I89" i="885"/>
  <c r="O75" i="885"/>
  <c r="M75" i="885"/>
  <c r="K75" i="885"/>
  <c r="G75" i="885"/>
  <c r="O74" i="885"/>
  <c r="M74" i="885"/>
  <c r="K74" i="885"/>
  <c r="G74" i="885"/>
  <c r="O73" i="885"/>
  <c r="M73" i="885"/>
  <c r="M89" i="885" s="1"/>
  <c r="K73" i="885"/>
  <c r="G73" i="885"/>
  <c r="AD72" i="885"/>
  <c r="Z72" i="885"/>
  <c r="Y72" i="885"/>
  <c r="L72" i="885"/>
  <c r="O72" i="885" s="1"/>
  <c r="J72" i="885"/>
  <c r="K72" i="885" s="1"/>
  <c r="I72" i="885"/>
  <c r="O62" i="885"/>
  <c r="M62" i="885"/>
  <c r="AF62" i="885" s="1"/>
  <c r="K62" i="885"/>
  <c r="G62" i="885"/>
  <c r="O61" i="885"/>
  <c r="M61" i="885"/>
  <c r="K61" i="885"/>
  <c r="G61" i="885"/>
  <c r="O60" i="885"/>
  <c r="M60" i="885"/>
  <c r="K60" i="885"/>
  <c r="G60" i="885"/>
  <c r="O59" i="885"/>
  <c r="M59" i="885"/>
  <c r="K59" i="885"/>
  <c r="G59" i="885"/>
  <c r="O58" i="885"/>
  <c r="M58" i="885"/>
  <c r="AF58" i="885" s="1"/>
  <c r="K58" i="885"/>
  <c r="G58" i="885"/>
  <c r="O57" i="885"/>
  <c r="M57" i="885"/>
  <c r="K57" i="885"/>
  <c r="G57" i="885"/>
  <c r="O56" i="885"/>
  <c r="M56" i="885"/>
  <c r="K56" i="885"/>
  <c r="G56" i="885"/>
  <c r="AD55" i="885"/>
  <c r="Z55" i="885"/>
  <c r="Y55" i="885"/>
  <c r="L55" i="885"/>
  <c r="O55" i="885" s="1"/>
  <c r="J55" i="885"/>
  <c r="K55" i="885" s="1"/>
  <c r="I55" i="885"/>
  <c r="AF43" i="885"/>
  <c r="O43" i="885"/>
  <c r="M43" i="885"/>
  <c r="AE43" i="885" s="1"/>
  <c r="K43" i="885"/>
  <c r="G43" i="885"/>
  <c r="O42" i="885"/>
  <c r="M42" i="885"/>
  <c r="K42" i="885"/>
  <c r="G42" i="885"/>
  <c r="O41" i="885"/>
  <c r="M41" i="885"/>
  <c r="N41" i="885" s="1"/>
  <c r="K41" i="885"/>
  <c r="G41" i="885"/>
  <c r="O40" i="885"/>
  <c r="M40" i="885"/>
  <c r="AF40" i="885" s="1"/>
  <c r="K40" i="885"/>
  <c r="G40" i="885"/>
  <c r="O39" i="885"/>
  <c r="N39" i="885"/>
  <c r="Q39" i="885" s="1"/>
  <c r="M39" i="885"/>
  <c r="AF39" i="885" s="1"/>
  <c r="K39" i="885"/>
  <c r="G39" i="885"/>
  <c r="AD38" i="885"/>
  <c r="Z38" i="885"/>
  <c r="Y38" i="885"/>
  <c r="L38" i="885"/>
  <c r="O38" i="885" s="1"/>
  <c r="J38" i="885"/>
  <c r="K38" i="885" s="1"/>
  <c r="I38" i="885"/>
  <c r="O26" i="885"/>
  <c r="M26" i="885"/>
  <c r="K26" i="885"/>
  <c r="G26" i="885"/>
  <c r="O25" i="885"/>
  <c r="M25" i="885"/>
  <c r="K25" i="885"/>
  <c r="G25" i="885"/>
  <c r="O24" i="885"/>
  <c r="M24" i="885"/>
  <c r="K24" i="885"/>
  <c r="G24" i="885"/>
  <c r="O23" i="885"/>
  <c r="M23" i="885"/>
  <c r="K23" i="885"/>
  <c r="G23" i="885"/>
  <c r="O22" i="885"/>
  <c r="M22" i="885"/>
  <c r="AF22" i="885" s="1"/>
  <c r="K22" i="885"/>
  <c r="G22" i="885"/>
  <c r="AD21" i="885"/>
  <c r="Z21" i="885"/>
  <c r="Y21" i="885"/>
  <c r="L21" i="885"/>
  <c r="H1" i="885" s="1"/>
  <c r="J21" i="885"/>
  <c r="K21" i="885" s="1"/>
  <c r="I21" i="885"/>
  <c r="O7" i="885"/>
  <c r="M7" i="885"/>
  <c r="AF7" i="885" s="1"/>
  <c r="K7" i="885"/>
  <c r="G7" i="885"/>
  <c r="O6" i="885"/>
  <c r="M6" i="885"/>
  <c r="K6" i="885"/>
  <c r="G6" i="885"/>
  <c r="O5" i="885"/>
  <c r="M5" i="885"/>
  <c r="K5" i="885"/>
  <c r="G5" i="885"/>
  <c r="F1" i="885" s="1"/>
  <c r="F2" i="885" s="1"/>
  <c r="H2" i="885"/>
  <c r="D1" i="885"/>
  <c r="L140" i="884"/>
  <c r="O140" i="884" s="1"/>
  <c r="J140" i="884"/>
  <c r="K140" i="884" s="1"/>
  <c r="I140" i="884"/>
  <c r="O135" i="884"/>
  <c r="M135" i="884"/>
  <c r="N135" i="884" s="1"/>
  <c r="K135" i="884"/>
  <c r="G135" i="884"/>
  <c r="O134" i="884"/>
  <c r="M134" i="884"/>
  <c r="AB134" i="884" s="1"/>
  <c r="K134" i="884"/>
  <c r="G134" i="884"/>
  <c r="O133" i="884"/>
  <c r="M133" i="884"/>
  <c r="K133" i="884"/>
  <c r="G133" i="884"/>
  <c r="O132" i="884"/>
  <c r="M132" i="884"/>
  <c r="K132" i="884"/>
  <c r="G132" i="884"/>
  <c r="O131" i="884"/>
  <c r="M131" i="884"/>
  <c r="N131" i="884" s="1"/>
  <c r="K131" i="884"/>
  <c r="G131" i="884"/>
  <c r="O130" i="884"/>
  <c r="M130" i="884"/>
  <c r="AB130" i="884" s="1"/>
  <c r="K130" i="884"/>
  <c r="G130" i="884"/>
  <c r="O129" i="884"/>
  <c r="M129" i="884"/>
  <c r="K129" i="884"/>
  <c r="G129" i="884"/>
  <c r="O128" i="884"/>
  <c r="M128" i="884"/>
  <c r="K128" i="884"/>
  <c r="G128" i="884"/>
  <c r="O127" i="884"/>
  <c r="M127" i="884"/>
  <c r="N127" i="884" s="1"/>
  <c r="K127" i="884"/>
  <c r="G127" i="884"/>
  <c r="O126" i="884"/>
  <c r="M126" i="884"/>
  <c r="AB126" i="884" s="1"/>
  <c r="K126" i="884"/>
  <c r="G126" i="884"/>
  <c r="O125" i="884"/>
  <c r="M125" i="884"/>
  <c r="K125" i="884"/>
  <c r="G125" i="884"/>
  <c r="O124" i="884"/>
  <c r="M124" i="884"/>
  <c r="K124" i="884"/>
  <c r="G124" i="884"/>
  <c r="L123" i="884"/>
  <c r="O123" i="884" s="1"/>
  <c r="J123" i="884"/>
  <c r="K123" i="884" s="1"/>
  <c r="I123" i="884"/>
  <c r="O118" i="884"/>
  <c r="N118" i="884"/>
  <c r="M118" i="884"/>
  <c r="AB118" i="884" s="1"/>
  <c r="K118" i="884"/>
  <c r="G118" i="884"/>
  <c r="O117" i="884"/>
  <c r="M117" i="884"/>
  <c r="AB117" i="884" s="1"/>
  <c r="K117" i="884"/>
  <c r="G117" i="884"/>
  <c r="O116" i="884"/>
  <c r="M116" i="884"/>
  <c r="K116" i="884"/>
  <c r="G116" i="884"/>
  <c r="O115" i="884"/>
  <c r="M115" i="884"/>
  <c r="K115" i="884"/>
  <c r="G115" i="884"/>
  <c r="O114" i="884"/>
  <c r="M114" i="884"/>
  <c r="K114" i="884"/>
  <c r="G114" i="884"/>
  <c r="O113" i="884"/>
  <c r="M113" i="884"/>
  <c r="AB113" i="884" s="1"/>
  <c r="K113" i="884"/>
  <c r="G113" i="884"/>
  <c r="O112" i="884"/>
  <c r="M112" i="884"/>
  <c r="K112" i="884"/>
  <c r="G112" i="884"/>
  <c r="O111" i="884"/>
  <c r="M111" i="884"/>
  <c r="K111" i="884"/>
  <c r="G111" i="884"/>
  <c r="O110" i="884"/>
  <c r="M110" i="884"/>
  <c r="K110" i="884"/>
  <c r="G110" i="884"/>
  <c r="O109" i="884"/>
  <c r="M109" i="884"/>
  <c r="AB109" i="884" s="1"/>
  <c r="K109" i="884"/>
  <c r="G109" i="884"/>
  <c r="AA108" i="884"/>
  <c r="O108" i="884"/>
  <c r="M108" i="884"/>
  <c r="K108" i="884"/>
  <c r="G108" i="884"/>
  <c r="O107" i="884"/>
  <c r="M107" i="884"/>
  <c r="K107" i="884"/>
  <c r="G107" i="884"/>
  <c r="L106" i="884"/>
  <c r="O106" i="884" s="1"/>
  <c r="J106" i="884"/>
  <c r="K106" i="884" s="1"/>
  <c r="I106" i="884"/>
  <c r="O93" i="884"/>
  <c r="M93" i="884"/>
  <c r="N93" i="884" s="1"/>
  <c r="K93" i="884"/>
  <c r="G93" i="884"/>
  <c r="AB92" i="884"/>
  <c r="O92" i="884"/>
  <c r="M92" i="884"/>
  <c r="K92" i="884"/>
  <c r="G92" i="884"/>
  <c r="O91" i="884"/>
  <c r="M91" i="884"/>
  <c r="K91" i="884"/>
  <c r="G91" i="884"/>
  <c r="O90" i="884"/>
  <c r="N90" i="884"/>
  <c r="Q90" i="884" s="1"/>
  <c r="M90" i="884"/>
  <c r="K90" i="884"/>
  <c r="G90" i="884"/>
  <c r="L89" i="884"/>
  <c r="J89" i="884"/>
  <c r="K89" i="884" s="1"/>
  <c r="I89" i="884"/>
  <c r="O73" i="884"/>
  <c r="M73" i="884"/>
  <c r="K73" i="884"/>
  <c r="G73" i="884"/>
  <c r="L72" i="884"/>
  <c r="J72" i="884"/>
  <c r="K72" i="884" s="1"/>
  <c r="I72" i="884"/>
  <c r="O72" i="884" s="1"/>
  <c r="O62" i="884"/>
  <c r="N62" i="884"/>
  <c r="M62" i="884"/>
  <c r="AB62" i="884" s="1"/>
  <c r="K62" i="884"/>
  <c r="G62" i="884"/>
  <c r="O61" i="884"/>
  <c r="M61" i="884"/>
  <c r="AB61" i="884" s="1"/>
  <c r="K61" i="884"/>
  <c r="G61" i="884"/>
  <c r="O60" i="884"/>
  <c r="M60" i="884"/>
  <c r="K60" i="884"/>
  <c r="G60" i="884"/>
  <c r="O59" i="884"/>
  <c r="M59" i="884"/>
  <c r="K59" i="884"/>
  <c r="G59" i="884"/>
  <c r="O58" i="884"/>
  <c r="M58" i="884"/>
  <c r="K58" i="884"/>
  <c r="G58" i="884"/>
  <c r="O57" i="884"/>
  <c r="M57" i="884"/>
  <c r="AB57" i="884" s="1"/>
  <c r="K57" i="884"/>
  <c r="G57" i="884"/>
  <c r="O56" i="884"/>
  <c r="M56" i="884"/>
  <c r="K56" i="884"/>
  <c r="G56" i="884"/>
  <c r="L55" i="884"/>
  <c r="J55" i="884"/>
  <c r="I55" i="884"/>
  <c r="O45" i="884"/>
  <c r="M45" i="884"/>
  <c r="K45" i="884"/>
  <c r="G45" i="884"/>
  <c r="O44" i="884"/>
  <c r="M44" i="884"/>
  <c r="N44" i="884" s="1"/>
  <c r="K44" i="884"/>
  <c r="G44" i="884"/>
  <c r="O43" i="884"/>
  <c r="M43" i="884"/>
  <c r="K43" i="884"/>
  <c r="G43" i="884"/>
  <c r="O42" i="884"/>
  <c r="M42" i="884"/>
  <c r="AB42" i="884" s="1"/>
  <c r="K42" i="884"/>
  <c r="G42" i="884"/>
  <c r="O41" i="884"/>
  <c r="M41" i="884"/>
  <c r="K41" i="884"/>
  <c r="G41" i="884"/>
  <c r="O40" i="884"/>
  <c r="M40" i="884"/>
  <c r="N40" i="884" s="1"/>
  <c r="K40" i="884"/>
  <c r="G40" i="884"/>
  <c r="O39" i="884"/>
  <c r="M39" i="884"/>
  <c r="K39" i="884"/>
  <c r="G39" i="884"/>
  <c r="L38" i="884"/>
  <c r="J38" i="884"/>
  <c r="K38" i="884" s="1"/>
  <c r="I38" i="884"/>
  <c r="O24" i="884"/>
  <c r="M24" i="884"/>
  <c r="AB24" i="884" s="1"/>
  <c r="K24" i="884"/>
  <c r="G24" i="884"/>
  <c r="O23" i="884"/>
  <c r="M23" i="884"/>
  <c r="AB23" i="884" s="1"/>
  <c r="K23" i="884"/>
  <c r="G23" i="884"/>
  <c r="O22" i="884"/>
  <c r="M22" i="884"/>
  <c r="K22" i="884"/>
  <c r="G22" i="884"/>
  <c r="L21" i="884"/>
  <c r="J21" i="884"/>
  <c r="I21" i="884"/>
  <c r="O21" i="884" s="1"/>
  <c r="O9" i="884"/>
  <c r="M9" i="884"/>
  <c r="K9" i="884"/>
  <c r="G9" i="884"/>
  <c r="O8" i="884"/>
  <c r="M8" i="884"/>
  <c r="AB8" i="884" s="1"/>
  <c r="K8" i="884"/>
  <c r="G8" i="884"/>
  <c r="O7" i="884"/>
  <c r="M7" i="884"/>
  <c r="K7" i="884"/>
  <c r="G7" i="884"/>
  <c r="O6" i="884"/>
  <c r="M6" i="884"/>
  <c r="K6" i="884"/>
  <c r="G6" i="884"/>
  <c r="O5" i="884"/>
  <c r="N5" i="884"/>
  <c r="M5" i="884"/>
  <c r="M21" i="884" s="1"/>
  <c r="K5" i="884"/>
  <c r="G5" i="884"/>
  <c r="H2" i="884"/>
  <c r="H1" i="884"/>
  <c r="F1" i="884"/>
  <c r="I3" i="883" s="1"/>
  <c r="D1" i="884"/>
  <c r="X34" i="883"/>
  <c r="M8" i="883" s="1"/>
  <c r="W34" i="883"/>
  <c r="V34" i="883"/>
  <c r="P34" i="883"/>
  <c r="O34" i="883"/>
  <c r="N34" i="883"/>
  <c r="M34" i="883"/>
  <c r="K8" i="883" s="1"/>
  <c r="G34" i="883"/>
  <c r="N16" i="883"/>
  <c r="M16" i="883"/>
  <c r="J16" i="883"/>
  <c r="I16" i="883"/>
  <c r="H16" i="883"/>
  <c r="G16" i="883"/>
  <c r="F16" i="883"/>
  <c r="E16" i="883"/>
  <c r="G8" i="883" s="1"/>
  <c r="I8" i="883"/>
  <c r="F8" i="883"/>
  <c r="M7" i="883"/>
  <c r="K7" i="883"/>
  <c r="I7" i="883"/>
  <c r="G7" i="883"/>
  <c r="F7" i="883"/>
  <c r="E7" i="883"/>
  <c r="M6" i="883"/>
  <c r="K6" i="883"/>
  <c r="I6" i="883"/>
  <c r="G6" i="883"/>
  <c r="F6" i="883"/>
  <c r="E6" i="883"/>
  <c r="AD140" i="882"/>
  <c r="Z140" i="882"/>
  <c r="Y140" i="882"/>
  <c r="L140" i="882"/>
  <c r="J140" i="882"/>
  <c r="K140" i="882" s="1"/>
  <c r="I140" i="882"/>
  <c r="O125" i="882"/>
  <c r="M125" i="882"/>
  <c r="K125" i="882"/>
  <c r="G125" i="882"/>
  <c r="AE124" i="882"/>
  <c r="O124" i="882"/>
  <c r="M124" i="882"/>
  <c r="K124" i="882"/>
  <c r="G124" i="882"/>
  <c r="AD123" i="882"/>
  <c r="Z123" i="882"/>
  <c r="Y123" i="882"/>
  <c r="L123" i="882"/>
  <c r="O123" i="882" s="1"/>
  <c r="J123" i="882"/>
  <c r="K123" i="882" s="1"/>
  <c r="I123" i="882"/>
  <c r="O109" i="882"/>
  <c r="M109" i="882"/>
  <c r="K109" i="882"/>
  <c r="G109" i="882"/>
  <c r="O108" i="882"/>
  <c r="M108" i="882"/>
  <c r="K108" i="882"/>
  <c r="G108" i="882"/>
  <c r="O107" i="882"/>
  <c r="M107" i="882"/>
  <c r="N107" i="882" s="1"/>
  <c r="K107" i="882"/>
  <c r="G107" i="882"/>
  <c r="AD106" i="882"/>
  <c r="Z106" i="882"/>
  <c r="Y106" i="882"/>
  <c r="L106" i="882"/>
  <c r="J106" i="882"/>
  <c r="K106" i="882" s="1"/>
  <c r="I106" i="882"/>
  <c r="O91" i="882"/>
  <c r="M91" i="882"/>
  <c r="K91" i="882"/>
  <c r="G91" i="882"/>
  <c r="O90" i="882"/>
  <c r="M90" i="882"/>
  <c r="K90" i="882"/>
  <c r="G90" i="882"/>
  <c r="AD89" i="882"/>
  <c r="Z89" i="882"/>
  <c r="Y89" i="882"/>
  <c r="L89" i="882"/>
  <c r="J89" i="882"/>
  <c r="K89" i="882" s="1"/>
  <c r="I89" i="882"/>
  <c r="O75" i="882"/>
  <c r="M75" i="882"/>
  <c r="K75" i="882"/>
  <c r="G75" i="882"/>
  <c r="O74" i="882"/>
  <c r="M74" i="882"/>
  <c r="K74" i="882"/>
  <c r="G74" i="882"/>
  <c r="O73" i="882"/>
  <c r="N73" i="882"/>
  <c r="Q73" i="882" s="1"/>
  <c r="M73" i="882"/>
  <c r="K73" i="882"/>
  <c r="G73" i="882"/>
  <c r="AD72" i="882"/>
  <c r="Z72" i="882"/>
  <c r="Y72" i="882"/>
  <c r="L72" i="882"/>
  <c r="J72" i="882"/>
  <c r="K72" i="882" s="1"/>
  <c r="I72" i="882"/>
  <c r="O72" i="882" s="1"/>
  <c r="O62" i="882"/>
  <c r="M62" i="882"/>
  <c r="K62" i="882"/>
  <c r="G62" i="882"/>
  <c r="O61" i="882"/>
  <c r="M61" i="882"/>
  <c r="AF61" i="882" s="1"/>
  <c r="K61" i="882"/>
  <c r="G61" i="882"/>
  <c r="O60" i="882"/>
  <c r="M60" i="882"/>
  <c r="K60" i="882"/>
  <c r="G60" i="882"/>
  <c r="O59" i="882"/>
  <c r="M59" i="882"/>
  <c r="K59" i="882"/>
  <c r="G59" i="882"/>
  <c r="O58" i="882"/>
  <c r="M58" i="882"/>
  <c r="K58" i="882"/>
  <c r="G58" i="882"/>
  <c r="O57" i="882"/>
  <c r="M57" i="882"/>
  <c r="AF57" i="882" s="1"/>
  <c r="K57" i="882"/>
  <c r="G57" i="882"/>
  <c r="O56" i="882"/>
  <c r="N56" i="882"/>
  <c r="P56" i="882" s="1"/>
  <c r="M56" i="882"/>
  <c r="M72" i="882" s="1"/>
  <c r="K56" i="882"/>
  <c r="G56" i="882"/>
  <c r="AD55" i="882"/>
  <c r="Z55" i="882"/>
  <c r="Y55" i="882"/>
  <c r="L55" i="882"/>
  <c r="O55" i="882" s="1"/>
  <c r="J55" i="882"/>
  <c r="K55" i="882" s="1"/>
  <c r="I55" i="882"/>
  <c r="O43" i="882"/>
  <c r="N43" i="882"/>
  <c r="M43" i="882"/>
  <c r="AF43" i="882" s="1"/>
  <c r="K43" i="882"/>
  <c r="G43" i="882"/>
  <c r="O42" i="882"/>
  <c r="M42" i="882"/>
  <c r="N42" i="882" s="1"/>
  <c r="K42" i="882"/>
  <c r="G42" i="882"/>
  <c r="O41" i="882"/>
  <c r="M41" i="882"/>
  <c r="K41" i="882"/>
  <c r="G41" i="882"/>
  <c r="O40" i="882"/>
  <c r="M40" i="882"/>
  <c r="K40" i="882"/>
  <c r="G40" i="882"/>
  <c r="O39" i="882"/>
  <c r="M39" i="882"/>
  <c r="AF39" i="882" s="1"/>
  <c r="K39" i="882"/>
  <c r="G39" i="882"/>
  <c r="AD38" i="882"/>
  <c r="Z38" i="882"/>
  <c r="Y38" i="882"/>
  <c r="L38" i="882"/>
  <c r="J38" i="882"/>
  <c r="I38" i="882"/>
  <c r="K38" i="882" s="1"/>
  <c r="O26" i="882"/>
  <c r="M26" i="882"/>
  <c r="K26" i="882"/>
  <c r="G26" i="882"/>
  <c r="O25" i="882"/>
  <c r="M25" i="882"/>
  <c r="AF25" i="882" s="1"/>
  <c r="K25" i="882"/>
  <c r="G25" i="882"/>
  <c r="O24" i="882"/>
  <c r="M24" i="882"/>
  <c r="K24" i="882"/>
  <c r="G24" i="882"/>
  <c r="O23" i="882"/>
  <c r="M23" i="882"/>
  <c r="K23" i="882"/>
  <c r="G23" i="882"/>
  <c r="O22" i="882"/>
  <c r="N22" i="882"/>
  <c r="Q22" i="882" s="1"/>
  <c r="M22" i="882"/>
  <c r="K22" i="882"/>
  <c r="G22" i="882"/>
  <c r="AD21" i="882"/>
  <c r="Z21" i="882"/>
  <c r="Y21" i="882"/>
  <c r="L21" i="882"/>
  <c r="J21" i="882"/>
  <c r="I21" i="882"/>
  <c r="O21" i="882" s="1"/>
  <c r="O7" i="882"/>
  <c r="M7" i="882"/>
  <c r="K7" i="882"/>
  <c r="G7" i="882"/>
  <c r="AE6" i="882"/>
  <c r="O6" i="882"/>
  <c r="M6" i="882"/>
  <c r="AF6" i="882" s="1"/>
  <c r="K6" i="882"/>
  <c r="G6" i="882"/>
  <c r="O5" i="882"/>
  <c r="M5" i="882"/>
  <c r="M21" i="882" s="1"/>
  <c r="K5" i="882"/>
  <c r="G5" i="882"/>
  <c r="F1" i="882" s="1"/>
  <c r="AD2" i="882"/>
  <c r="Z2" i="882"/>
  <c r="Y2" i="882"/>
  <c r="H2" i="882"/>
  <c r="H1" i="882"/>
  <c r="D1" i="882"/>
  <c r="L140" i="881"/>
  <c r="O140" i="881" s="1"/>
  <c r="J140" i="881"/>
  <c r="K140" i="881" s="1"/>
  <c r="I140" i="881"/>
  <c r="O133" i="881"/>
  <c r="M133" i="881"/>
  <c r="K133" i="881"/>
  <c r="G133" i="881"/>
  <c r="O132" i="881"/>
  <c r="M132" i="881"/>
  <c r="AB132" i="881" s="1"/>
  <c r="K132" i="881"/>
  <c r="G132" i="881"/>
  <c r="O131" i="881"/>
  <c r="M131" i="881"/>
  <c r="K131" i="881"/>
  <c r="G131" i="881"/>
  <c r="O130" i="881"/>
  <c r="M130" i="881"/>
  <c r="N130" i="881" s="1"/>
  <c r="K130" i="881"/>
  <c r="G130" i="881"/>
  <c r="O129" i="881"/>
  <c r="M129" i="881"/>
  <c r="K129" i="881"/>
  <c r="G129" i="881"/>
  <c r="O128" i="881"/>
  <c r="M128" i="881"/>
  <c r="K128" i="881"/>
  <c r="G128" i="881"/>
  <c r="O127" i="881"/>
  <c r="M127" i="881"/>
  <c r="K127" i="881"/>
  <c r="G127" i="881"/>
  <c r="O126" i="881"/>
  <c r="M126" i="881"/>
  <c r="N126" i="881" s="1"/>
  <c r="K126" i="881"/>
  <c r="G126" i="881"/>
  <c r="O125" i="881"/>
  <c r="N125" i="881"/>
  <c r="Q125" i="881" s="1"/>
  <c r="M125" i="881"/>
  <c r="AB125" i="881" s="1"/>
  <c r="K125" i="881"/>
  <c r="G125" i="881"/>
  <c r="O124" i="881"/>
  <c r="M124" i="881"/>
  <c r="M140" i="881" s="1"/>
  <c r="K124" i="881"/>
  <c r="G124" i="881"/>
  <c r="L123" i="881"/>
  <c r="J123" i="881"/>
  <c r="I123" i="881"/>
  <c r="O116" i="881"/>
  <c r="M116" i="881"/>
  <c r="K116" i="881"/>
  <c r="G116" i="881"/>
  <c r="O115" i="881"/>
  <c r="M115" i="881"/>
  <c r="K115" i="881"/>
  <c r="G115" i="881"/>
  <c r="O114" i="881"/>
  <c r="M114" i="881"/>
  <c r="N114" i="881" s="1"/>
  <c r="K114" i="881"/>
  <c r="G114" i="881"/>
  <c r="O113" i="881"/>
  <c r="N113" i="881"/>
  <c r="Q113" i="881" s="1"/>
  <c r="M113" i="881"/>
  <c r="AB113" i="881" s="1"/>
  <c r="K113" i="881"/>
  <c r="G113" i="881"/>
  <c r="O112" i="881"/>
  <c r="M112" i="881"/>
  <c r="K112" i="881"/>
  <c r="G112" i="881"/>
  <c r="O111" i="881"/>
  <c r="M111" i="881"/>
  <c r="K111" i="881"/>
  <c r="G111" i="881"/>
  <c r="O110" i="881"/>
  <c r="M110" i="881"/>
  <c r="N110" i="881" s="1"/>
  <c r="K110" i="881"/>
  <c r="G110" i="881"/>
  <c r="O109" i="881"/>
  <c r="M109" i="881"/>
  <c r="K109" i="881"/>
  <c r="G109" i="881"/>
  <c r="O108" i="881"/>
  <c r="M108" i="881"/>
  <c r="K108" i="881"/>
  <c r="G108" i="881"/>
  <c r="O107" i="881"/>
  <c r="M107" i="881"/>
  <c r="K107" i="881"/>
  <c r="G107" i="881"/>
  <c r="L106" i="881"/>
  <c r="O106" i="881" s="1"/>
  <c r="J106" i="881"/>
  <c r="I106" i="881"/>
  <c r="O93" i="881"/>
  <c r="N93" i="881"/>
  <c r="M93" i="881"/>
  <c r="K93" i="881"/>
  <c r="G93" i="881"/>
  <c r="O92" i="881"/>
  <c r="M92" i="881"/>
  <c r="AB92" i="881" s="1"/>
  <c r="K92" i="881"/>
  <c r="G92" i="881"/>
  <c r="O91" i="881"/>
  <c r="M91" i="881"/>
  <c r="K91" i="881"/>
  <c r="G91" i="881"/>
  <c r="O90" i="881"/>
  <c r="M90" i="881"/>
  <c r="K90" i="881"/>
  <c r="G90" i="881"/>
  <c r="L89" i="881"/>
  <c r="J89" i="881"/>
  <c r="I89" i="881"/>
  <c r="O73" i="881"/>
  <c r="M73" i="881"/>
  <c r="K73" i="881"/>
  <c r="G73" i="881"/>
  <c r="L72" i="881"/>
  <c r="J72" i="881"/>
  <c r="I72" i="881"/>
  <c r="O62" i="881"/>
  <c r="M62" i="881"/>
  <c r="N62" i="881" s="1"/>
  <c r="K62" i="881"/>
  <c r="G62" i="881"/>
  <c r="O61" i="881"/>
  <c r="M61" i="881"/>
  <c r="K61" i="881"/>
  <c r="G61" i="881"/>
  <c r="O60" i="881"/>
  <c r="M60" i="881"/>
  <c r="K60" i="881"/>
  <c r="G60" i="881"/>
  <c r="O59" i="881"/>
  <c r="M59" i="881"/>
  <c r="K59" i="881"/>
  <c r="G59" i="881"/>
  <c r="O58" i="881"/>
  <c r="M58" i="881"/>
  <c r="N58" i="881" s="1"/>
  <c r="K58" i="881"/>
  <c r="G58" i="881"/>
  <c r="O57" i="881"/>
  <c r="N57" i="881"/>
  <c r="M57" i="881"/>
  <c r="K57" i="881"/>
  <c r="G57" i="881"/>
  <c r="O56" i="881"/>
  <c r="M56" i="881"/>
  <c r="M72" i="881" s="1"/>
  <c r="K56" i="881"/>
  <c r="G56" i="881"/>
  <c r="L55" i="881"/>
  <c r="O55" i="881" s="1"/>
  <c r="J55" i="881"/>
  <c r="K55" i="881" s="1"/>
  <c r="I55" i="881"/>
  <c r="O45" i="881"/>
  <c r="M45" i="881"/>
  <c r="K45" i="881"/>
  <c r="G45" i="881"/>
  <c r="O44" i="881"/>
  <c r="M44" i="881"/>
  <c r="K44" i="881"/>
  <c r="G44" i="881"/>
  <c r="O43" i="881"/>
  <c r="M43" i="881"/>
  <c r="AB43" i="881" s="1"/>
  <c r="K43" i="881"/>
  <c r="G43" i="881"/>
  <c r="O42" i="881"/>
  <c r="M42" i="881"/>
  <c r="K42" i="881"/>
  <c r="G42" i="881"/>
  <c r="O41" i="881"/>
  <c r="M41" i="881"/>
  <c r="K41" i="881"/>
  <c r="G41" i="881"/>
  <c r="O40" i="881"/>
  <c r="M40" i="881"/>
  <c r="K40" i="881"/>
  <c r="G40" i="881"/>
  <c r="O39" i="881"/>
  <c r="M39" i="881"/>
  <c r="K39" i="881"/>
  <c r="G39" i="881"/>
  <c r="L38" i="881"/>
  <c r="J38" i="881"/>
  <c r="I38" i="881"/>
  <c r="O24" i="881"/>
  <c r="M24" i="881"/>
  <c r="AB24" i="881" s="1"/>
  <c r="K24" i="881"/>
  <c r="G24" i="881"/>
  <c r="O23" i="881"/>
  <c r="M23" i="881"/>
  <c r="AB23" i="881" s="1"/>
  <c r="K23" i="881"/>
  <c r="G23" i="881"/>
  <c r="O22" i="881"/>
  <c r="M22" i="881"/>
  <c r="K22" i="881"/>
  <c r="G22" i="881"/>
  <c r="L21" i="881"/>
  <c r="O21" i="881" s="1"/>
  <c r="J21" i="881"/>
  <c r="K21" i="881" s="1"/>
  <c r="I21" i="881"/>
  <c r="O9" i="881"/>
  <c r="M9" i="881"/>
  <c r="N9" i="881" s="1"/>
  <c r="K9" i="881"/>
  <c r="G9" i="881"/>
  <c r="O8" i="881"/>
  <c r="M8" i="881"/>
  <c r="AB8" i="881" s="1"/>
  <c r="K8" i="881"/>
  <c r="G8" i="881"/>
  <c r="O7" i="881"/>
  <c r="M7" i="881"/>
  <c r="AB7" i="881" s="1"/>
  <c r="K7" i="881"/>
  <c r="G7" i="881"/>
  <c r="O6" i="881"/>
  <c r="M6" i="881"/>
  <c r="K6" i="881"/>
  <c r="G6" i="881"/>
  <c r="O5" i="881"/>
  <c r="M5" i="881"/>
  <c r="M21" i="881" s="1"/>
  <c r="K5" i="881"/>
  <c r="G5" i="881"/>
  <c r="F1" i="881" s="1"/>
  <c r="H2" i="881"/>
  <c r="D2" i="881"/>
  <c r="H1" i="881"/>
  <c r="D1" i="881"/>
  <c r="X34" i="880"/>
  <c r="W34" i="880"/>
  <c r="V34" i="880"/>
  <c r="P34" i="880"/>
  <c r="M8" i="880" s="1"/>
  <c r="O34" i="880"/>
  <c r="N34" i="880"/>
  <c r="M34" i="880"/>
  <c r="K8" i="880" s="1"/>
  <c r="G34" i="880"/>
  <c r="N16" i="880"/>
  <c r="M16" i="880"/>
  <c r="I8" i="880" s="1"/>
  <c r="J16" i="880"/>
  <c r="I16" i="880"/>
  <c r="H16" i="880"/>
  <c r="G16" i="880"/>
  <c r="F16" i="880"/>
  <c r="E16" i="880"/>
  <c r="F8" i="880"/>
  <c r="E8" i="880"/>
  <c r="M7" i="880"/>
  <c r="K7" i="880"/>
  <c r="I7" i="880"/>
  <c r="G7" i="880"/>
  <c r="F7" i="880"/>
  <c r="E7" i="880"/>
  <c r="R6" i="880"/>
  <c r="P6" i="880"/>
  <c r="O6" i="880"/>
  <c r="M6" i="880"/>
  <c r="K6" i="880"/>
  <c r="I6" i="880"/>
  <c r="G6" i="880"/>
  <c r="F6" i="880"/>
  <c r="E6" i="880"/>
  <c r="F3" i="880"/>
  <c r="AD140" i="879"/>
  <c r="Z140" i="879"/>
  <c r="Y140" i="879"/>
  <c r="L140" i="879"/>
  <c r="J140" i="879"/>
  <c r="I140" i="879"/>
  <c r="O125" i="879"/>
  <c r="M125" i="879"/>
  <c r="K125" i="879"/>
  <c r="G125" i="879"/>
  <c r="O124" i="879"/>
  <c r="M124" i="879"/>
  <c r="K124" i="879"/>
  <c r="G124" i="879"/>
  <c r="AD123" i="879"/>
  <c r="Z123" i="879"/>
  <c r="Y123" i="879"/>
  <c r="L123" i="879"/>
  <c r="J123" i="879"/>
  <c r="K123" i="879" s="1"/>
  <c r="I123" i="879"/>
  <c r="O109" i="879"/>
  <c r="M109" i="879"/>
  <c r="K109" i="879"/>
  <c r="G109" i="879"/>
  <c r="O108" i="879"/>
  <c r="M108" i="879"/>
  <c r="K108" i="879"/>
  <c r="G108" i="879"/>
  <c r="O107" i="879"/>
  <c r="N107" i="879"/>
  <c r="M107" i="879"/>
  <c r="K107" i="879"/>
  <c r="Q107" i="879" s="1"/>
  <c r="G107" i="879"/>
  <c r="AD106" i="879"/>
  <c r="Z106" i="879"/>
  <c r="Y106" i="879"/>
  <c r="L106" i="879"/>
  <c r="O106" i="879" s="1"/>
  <c r="J106" i="879"/>
  <c r="I106" i="879"/>
  <c r="O91" i="879"/>
  <c r="M91" i="879"/>
  <c r="K91" i="879"/>
  <c r="G91" i="879"/>
  <c r="O90" i="879"/>
  <c r="M90" i="879"/>
  <c r="K90" i="879"/>
  <c r="G90" i="879"/>
  <c r="AD89" i="879"/>
  <c r="Z89" i="879"/>
  <c r="Y89" i="879"/>
  <c r="L89" i="879"/>
  <c r="J89" i="879"/>
  <c r="I89" i="879"/>
  <c r="K89" i="879" s="1"/>
  <c r="O75" i="879"/>
  <c r="N75" i="879"/>
  <c r="M75" i="879"/>
  <c r="K75" i="879"/>
  <c r="G75" i="879"/>
  <c r="O74" i="879"/>
  <c r="M74" i="879"/>
  <c r="K74" i="879"/>
  <c r="G74" i="879"/>
  <c r="O73" i="879"/>
  <c r="M73" i="879"/>
  <c r="K73" i="879"/>
  <c r="G73" i="879"/>
  <c r="AD72" i="879"/>
  <c r="Z72" i="879"/>
  <c r="Y72" i="879"/>
  <c r="L72" i="879"/>
  <c r="O72" i="879" s="1"/>
  <c r="J72" i="879"/>
  <c r="K72" i="879" s="1"/>
  <c r="I72" i="879"/>
  <c r="AF62" i="879"/>
  <c r="O62" i="879"/>
  <c r="N62" i="879"/>
  <c r="M62" i="879"/>
  <c r="AE62" i="879" s="1"/>
  <c r="K62" i="879"/>
  <c r="G62" i="879"/>
  <c r="O61" i="879"/>
  <c r="M61" i="879"/>
  <c r="AF61" i="879" s="1"/>
  <c r="K61" i="879"/>
  <c r="G61" i="879"/>
  <c r="O60" i="879"/>
  <c r="M60" i="879"/>
  <c r="AE60" i="879" s="1"/>
  <c r="K60" i="879"/>
  <c r="G60" i="879"/>
  <c r="O59" i="879"/>
  <c r="M59" i="879"/>
  <c r="K59" i="879"/>
  <c r="G59" i="879"/>
  <c r="O58" i="879"/>
  <c r="M58" i="879"/>
  <c r="K58" i="879"/>
  <c r="G58" i="879"/>
  <c r="O57" i="879"/>
  <c r="M57" i="879"/>
  <c r="AF57" i="879" s="1"/>
  <c r="K57" i="879"/>
  <c r="G57" i="879"/>
  <c r="O56" i="879"/>
  <c r="N56" i="879"/>
  <c r="Q56" i="879" s="1"/>
  <c r="M56" i="879"/>
  <c r="K56" i="879"/>
  <c r="G56" i="879"/>
  <c r="AD55" i="879"/>
  <c r="Z55" i="879"/>
  <c r="Y55" i="879"/>
  <c r="L55" i="879"/>
  <c r="O55" i="879" s="1"/>
  <c r="J55" i="879"/>
  <c r="K55" i="879" s="1"/>
  <c r="I55" i="879"/>
  <c r="O43" i="879"/>
  <c r="M43" i="879"/>
  <c r="K43" i="879"/>
  <c r="G43" i="879"/>
  <c r="O42" i="879"/>
  <c r="M42" i="879"/>
  <c r="K42" i="879"/>
  <c r="G42" i="879"/>
  <c r="O41" i="879"/>
  <c r="M41" i="879"/>
  <c r="K41" i="879"/>
  <c r="G41" i="879"/>
  <c r="O40" i="879"/>
  <c r="M40" i="879"/>
  <c r="AF40" i="879" s="1"/>
  <c r="K40" i="879"/>
  <c r="G40" i="879"/>
  <c r="O39" i="879"/>
  <c r="M39" i="879"/>
  <c r="AF39" i="879" s="1"/>
  <c r="K39" i="879"/>
  <c r="G39" i="879"/>
  <c r="AD38" i="879"/>
  <c r="Z38" i="879"/>
  <c r="Y38" i="879"/>
  <c r="L38" i="879"/>
  <c r="J38" i="879"/>
  <c r="K38" i="879" s="1"/>
  <c r="I38" i="879"/>
  <c r="O26" i="879"/>
  <c r="M26" i="879"/>
  <c r="AF26" i="879" s="1"/>
  <c r="K26" i="879"/>
  <c r="G26" i="879"/>
  <c r="AF25" i="879"/>
  <c r="O25" i="879"/>
  <c r="M25" i="879"/>
  <c r="K25" i="879"/>
  <c r="G25" i="879"/>
  <c r="O24" i="879"/>
  <c r="M24" i="879"/>
  <c r="K24" i="879"/>
  <c r="G24" i="879"/>
  <c r="O23" i="879"/>
  <c r="M23" i="879"/>
  <c r="K23" i="879"/>
  <c r="G23" i="879"/>
  <c r="O22" i="879"/>
  <c r="M22" i="879"/>
  <c r="K22" i="879"/>
  <c r="G22" i="879"/>
  <c r="AD21" i="879"/>
  <c r="Z21" i="879"/>
  <c r="Y21" i="879"/>
  <c r="L21" i="879"/>
  <c r="O21" i="879" s="1"/>
  <c r="J21" i="879"/>
  <c r="K21" i="879" s="1"/>
  <c r="I21" i="879"/>
  <c r="O7" i="879"/>
  <c r="M7" i="879"/>
  <c r="K7" i="879"/>
  <c r="G7" i="879"/>
  <c r="O6" i="879"/>
  <c r="M6" i="879"/>
  <c r="AF6" i="879" s="1"/>
  <c r="K6" i="879"/>
  <c r="G6" i="879"/>
  <c r="O5" i="879"/>
  <c r="M5" i="879"/>
  <c r="K5" i="879"/>
  <c r="G5" i="879"/>
  <c r="F1" i="879" s="1"/>
  <c r="AD2" i="879"/>
  <c r="R6" i="877" s="1"/>
  <c r="Y2" i="879"/>
  <c r="H2" i="879"/>
  <c r="D1" i="879"/>
  <c r="L140" i="878"/>
  <c r="O140" i="878" s="1"/>
  <c r="J140" i="878"/>
  <c r="K140" i="878" s="1"/>
  <c r="I140" i="878"/>
  <c r="O132" i="878"/>
  <c r="M132" i="878"/>
  <c r="N132" i="878" s="1"/>
  <c r="K132" i="878"/>
  <c r="G132" i="878"/>
  <c r="O131" i="878"/>
  <c r="M131" i="878"/>
  <c r="AB131" i="878" s="1"/>
  <c r="K131" i="878"/>
  <c r="G131" i="878"/>
  <c r="AB130" i="878"/>
  <c r="O130" i="878"/>
  <c r="M130" i="878"/>
  <c r="K130" i="878"/>
  <c r="G130" i="878"/>
  <c r="O129" i="878"/>
  <c r="M129" i="878"/>
  <c r="K129" i="878"/>
  <c r="G129" i="878"/>
  <c r="O128" i="878"/>
  <c r="M128" i="878"/>
  <c r="N128" i="878" s="1"/>
  <c r="K128" i="878"/>
  <c r="G128" i="878"/>
  <c r="O127" i="878"/>
  <c r="M127" i="878"/>
  <c r="AB127" i="878" s="1"/>
  <c r="K127" i="878"/>
  <c r="G127" i="878"/>
  <c r="O126" i="878"/>
  <c r="M126" i="878"/>
  <c r="K126" i="878"/>
  <c r="G126" i="878"/>
  <c r="O125" i="878"/>
  <c r="M125" i="878"/>
  <c r="K125" i="878"/>
  <c r="G125" i="878"/>
  <c r="O124" i="878"/>
  <c r="M124" i="878"/>
  <c r="K124" i="878"/>
  <c r="G124" i="878"/>
  <c r="L123" i="878"/>
  <c r="O123" i="878" s="1"/>
  <c r="J123" i="878"/>
  <c r="K123" i="878" s="1"/>
  <c r="I123" i="878"/>
  <c r="O115" i="878"/>
  <c r="M115" i="878"/>
  <c r="K115" i="878"/>
  <c r="G115" i="878"/>
  <c r="O114" i="878"/>
  <c r="M114" i="878"/>
  <c r="K114" i="878"/>
  <c r="G114" i="878"/>
  <c r="O113" i="878"/>
  <c r="M113" i="878"/>
  <c r="K113" i="878"/>
  <c r="G113" i="878"/>
  <c r="O112" i="878"/>
  <c r="M112" i="878"/>
  <c r="N112" i="878" s="1"/>
  <c r="K112" i="878"/>
  <c r="G112" i="878"/>
  <c r="O111" i="878"/>
  <c r="N111" i="878"/>
  <c r="Q111" i="878" s="1"/>
  <c r="M111" i="878"/>
  <c r="AB111" i="878" s="1"/>
  <c r="K111" i="878"/>
  <c r="G111" i="878"/>
  <c r="O110" i="878"/>
  <c r="M110" i="878"/>
  <c r="K110" i="878"/>
  <c r="G110" i="878"/>
  <c r="AA109" i="878"/>
  <c r="O109" i="878"/>
  <c r="N109" i="878"/>
  <c r="Q109" i="878" s="1"/>
  <c r="M109" i="878"/>
  <c r="AB109" i="878" s="1"/>
  <c r="K109" i="878"/>
  <c r="G109" i="878"/>
  <c r="O108" i="878"/>
  <c r="M108" i="878"/>
  <c r="N108" i="878" s="1"/>
  <c r="K108" i="878"/>
  <c r="G108" i="878"/>
  <c r="O107" i="878"/>
  <c r="M107" i="878"/>
  <c r="M123" i="878" s="1"/>
  <c r="K107" i="878"/>
  <c r="G107" i="878"/>
  <c r="L106" i="878"/>
  <c r="J106" i="878"/>
  <c r="K106" i="878" s="1"/>
  <c r="I106" i="878"/>
  <c r="O93" i="878"/>
  <c r="M93" i="878"/>
  <c r="K93" i="878"/>
  <c r="G93" i="878"/>
  <c r="O92" i="878"/>
  <c r="M92" i="878"/>
  <c r="K92" i="878"/>
  <c r="G92" i="878"/>
  <c r="O91" i="878"/>
  <c r="M91" i="878"/>
  <c r="K91" i="878"/>
  <c r="G91" i="878"/>
  <c r="O90" i="878"/>
  <c r="M90" i="878"/>
  <c r="K90" i="878"/>
  <c r="G90" i="878"/>
  <c r="L89" i="878"/>
  <c r="O89" i="878" s="1"/>
  <c r="J89" i="878"/>
  <c r="I89" i="878"/>
  <c r="O73" i="878"/>
  <c r="N73" i="878"/>
  <c r="M73" i="878"/>
  <c r="K73" i="878"/>
  <c r="G73" i="878"/>
  <c r="L72" i="878"/>
  <c r="O72" i="878" s="1"/>
  <c r="J72" i="878"/>
  <c r="K72" i="878" s="1"/>
  <c r="I72" i="878"/>
  <c r="AB62" i="878"/>
  <c r="O62" i="878"/>
  <c r="M62" i="878"/>
  <c r="K62" i="878"/>
  <c r="G62" i="878"/>
  <c r="O61" i="878"/>
  <c r="M61" i="878"/>
  <c r="K61" i="878"/>
  <c r="G61" i="878"/>
  <c r="O60" i="878"/>
  <c r="M60" i="878"/>
  <c r="N60" i="878" s="1"/>
  <c r="K60" i="878"/>
  <c r="G60" i="878"/>
  <c r="O59" i="878"/>
  <c r="M59" i="878"/>
  <c r="K59" i="878"/>
  <c r="G59" i="878"/>
  <c r="O58" i="878"/>
  <c r="M58" i="878"/>
  <c r="K58" i="878"/>
  <c r="G58" i="878"/>
  <c r="O57" i="878"/>
  <c r="N57" i="878"/>
  <c r="M57" i="878"/>
  <c r="K57" i="878"/>
  <c r="G57" i="878"/>
  <c r="O56" i="878"/>
  <c r="M56" i="878"/>
  <c r="K56" i="878"/>
  <c r="G56" i="878"/>
  <c r="L55" i="878"/>
  <c r="J55" i="878"/>
  <c r="K55" i="878" s="1"/>
  <c r="I55" i="878"/>
  <c r="O45" i="878"/>
  <c r="M45" i="878"/>
  <c r="K45" i="878"/>
  <c r="G45" i="878"/>
  <c r="O44" i="878"/>
  <c r="M44" i="878"/>
  <c r="K44" i="878"/>
  <c r="G44" i="878"/>
  <c r="O43" i="878"/>
  <c r="N43" i="878"/>
  <c r="M43" i="878"/>
  <c r="K43" i="878"/>
  <c r="G43" i="878"/>
  <c r="O42" i="878"/>
  <c r="M42" i="878"/>
  <c r="K42" i="878"/>
  <c r="G42" i="878"/>
  <c r="O41" i="878"/>
  <c r="M41" i="878"/>
  <c r="K41" i="878"/>
  <c r="G41" i="878"/>
  <c r="O40" i="878"/>
  <c r="M40" i="878"/>
  <c r="K40" i="878"/>
  <c r="G40" i="878"/>
  <c r="O39" i="878"/>
  <c r="M39" i="878"/>
  <c r="K39" i="878"/>
  <c r="G39" i="878"/>
  <c r="L38" i="878"/>
  <c r="J38" i="878"/>
  <c r="K38" i="878" s="1"/>
  <c r="I38" i="878"/>
  <c r="O24" i="878"/>
  <c r="M24" i="878"/>
  <c r="K24" i="878"/>
  <c r="G24" i="878"/>
  <c r="O23" i="878"/>
  <c r="M23" i="878"/>
  <c r="N23" i="878" s="1"/>
  <c r="K23" i="878"/>
  <c r="G23" i="878"/>
  <c r="AA22" i="878"/>
  <c r="O22" i="878"/>
  <c r="N22" i="878"/>
  <c r="Q22" i="878" s="1"/>
  <c r="M22" i="878"/>
  <c r="K22" i="878"/>
  <c r="G22" i="878"/>
  <c r="L21" i="878"/>
  <c r="H1" i="878" s="1"/>
  <c r="J21" i="878"/>
  <c r="I21" i="878"/>
  <c r="K21" i="878" s="1"/>
  <c r="O9" i="878"/>
  <c r="M9" i="878"/>
  <c r="K9" i="878"/>
  <c r="G9" i="878"/>
  <c r="O8" i="878"/>
  <c r="M8" i="878"/>
  <c r="AA8" i="878" s="1"/>
  <c r="K8" i="878"/>
  <c r="G8" i="878"/>
  <c r="O7" i="878"/>
  <c r="M7" i="878"/>
  <c r="N7" i="878" s="1"/>
  <c r="K7" i="878"/>
  <c r="G7" i="878"/>
  <c r="O6" i="878"/>
  <c r="M6" i="878"/>
  <c r="K6" i="878"/>
  <c r="G6" i="878"/>
  <c r="O5" i="878"/>
  <c r="M5" i="878"/>
  <c r="AB5" i="878" s="1"/>
  <c r="K5" i="878"/>
  <c r="G5" i="878"/>
  <c r="F1" i="878" s="1"/>
  <c r="H2" i="878"/>
  <c r="D1" i="878"/>
  <c r="X34" i="877"/>
  <c r="W34" i="877"/>
  <c r="V34" i="877"/>
  <c r="P34" i="877"/>
  <c r="O34" i="877"/>
  <c r="N34" i="877"/>
  <c r="M34" i="877"/>
  <c r="K8" i="877" s="1"/>
  <c r="G34" i="877"/>
  <c r="N16" i="877"/>
  <c r="M16" i="877"/>
  <c r="J16" i="877"/>
  <c r="I16" i="877"/>
  <c r="H16" i="877"/>
  <c r="G16" i="877"/>
  <c r="F16" i="877"/>
  <c r="E16" i="877"/>
  <c r="G8" i="877" s="1"/>
  <c r="I8" i="877"/>
  <c r="F8" i="877"/>
  <c r="M7" i="877"/>
  <c r="K7" i="877"/>
  <c r="I7" i="877"/>
  <c r="G7" i="877"/>
  <c r="F7" i="877"/>
  <c r="E7" i="877"/>
  <c r="O6" i="877"/>
  <c r="M6" i="877"/>
  <c r="K6" i="877"/>
  <c r="I6" i="877"/>
  <c r="G6" i="877"/>
  <c r="F6" i="877"/>
  <c r="E6" i="877"/>
  <c r="F3" i="877"/>
  <c r="AD140" i="876"/>
  <c r="Z140" i="876"/>
  <c r="Y140" i="876"/>
  <c r="L140" i="876"/>
  <c r="J140" i="876"/>
  <c r="I140" i="876"/>
  <c r="O126" i="876"/>
  <c r="M126" i="876"/>
  <c r="AF126" i="876" s="1"/>
  <c r="K126" i="876"/>
  <c r="G126" i="876"/>
  <c r="O125" i="876"/>
  <c r="M125" i="876"/>
  <c r="K125" i="876"/>
  <c r="G125" i="876"/>
  <c r="O124" i="876"/>
  <c r="M124" i="876"/>
  <c r="K124" i="876"/>
  <c r="G124" i="876"/>
  <c r="AD123" i="876"/>
  <c r="Z123" i="876"/>
  <c r="Y123" i="876"/>
  <c r="L123" i="876"/>
  <c r="O123" i="876" s="1"/>
  <c r="J123" i="876"/>
  <c r="K123" i="876" s="1"/>
  <c r="I123" i="876"/>
  <c r="O109" i="876"/>
  <c r="M109" i="876"/>
  <c r="K109" i="876"/>
  <c r="G109" i="876"/>
  <c r="O108" i="876"/>
  <c r="M108" i="876"/>
  <c r="K108" i="876"/>
  <c r="G108" i="876"/>
  <c r="O107" i="876"/>
  <c r="M107" i="876"/>
  <c r="K107" i="876"/>
  <c r="G107" i="876"/>
  <c r="AD106" i="876"/>
  <c r="Z106" i="876"/>
  <c r="Y106" i="876"/>
  <c r="L106" i="876"/>
  <c r="O106" i="876" s="1"/>
  <c r="J106" i="876"/>
  <c r="K106" i="876" s="1"/>
  <c r="I106" i="876"/>
  <c r="O91" i="876"/>
  <c r="M91" i="876"/>
  <c r="N91" i="876" s="1"/>
  <c r="K91" i="876"/>
  <c r="G91" i="876"/>
  <c r="O90" i="876"/>
  <c r="M90" i="876"/>
  <c r="K90" i="876"/>
  <c r="G90" i="876"/>
  <c r="AD89" i="876"/>
  <c r="Z89" i="876"/>
  <c r="Y89" i="876"/>
  <c r="L89" i="876"/>
  <c r="O89" i="876" s="1"/>
  <c r="J89" i="876"/>
  <c r="I89" i="876"/>
  <c r="K89" i="876" s="1"/>
  <c r="O75" i="876"/>
  <c r="M75" i="876"/>
  <c r="K75" i="876"/>
  <c r="G75" i="876"/>
  <c r="O74" i="876"/>
  <c r="M74" i="876"/>
  <c r="K74" i="876"/>
  <c r="G74" i="876"/>
  <c r="O73" i="876"/>
  <c r="N73" i="876"/>
  <c r="M73" i="876"/>
  <c r="K73" i="876"/>
  <c r="G73" i="876"/>
  <c r="AD72" i="876"/>
  <c r="Z72" i="876"/>
  <c r="Y72" i="876"/>
  <c r="L72" i="876"/>
  <c r="O72" i="876" s="1"/>
  <c r="J72" i="876"/>
  <c r="I72" i="876"/>
  <c r="K72" i="876" s="1"/>
  <c r="O62" i="876"/>
  <c r="M62" i="876"/>
  <c r="K62" i="876"/>
  <c r="G62" i="876"/>
  <c r="O61" i="876"/>
  <c r="M61" i="876"/>
  <c r="K61" i="876"/>
  <c r="G61" i="876"/>
  <c r="O60" i="876"/>
  <c r="M60" i="876"/>
  <c r="K60" i="876"/>
  <c r="G60" i="876"/>
  <c r="O59" i="876"/>
  <c r="M59" i="876"/>
  <c r="K59" i="876"/>
  <c r="G59" i="876"/>
  <c r="O58" i="876"/>
  <c r="M58" i="876"/>
  <c r="K58" i="876"/>
  <c r="G58" i="876"/>
  <c r="O57" i="876"/>
  <c r="M57" i="876"/>
  <c r="K57" i="876"/>
  <c r="G57" i="876"/>
  <c r="O56" i="876"/>
  <c r="M56" i="876"/>
  <c r="K56" i="876"/>
  <c r="G56" i="876"/>
  <c r="AD55" i="876"/>
  <c r="Z55" i="876"/>
  <c r="Y55" i="876"/>
  <c r="L55" i="876"/>
  <c r="J55" i="876"/>
  <c r="I55" i="876"/>
  <c r="AE43" i="876"/>
  <c r="O43" i="876"/>
  <c r="M43" i="876"/>
  <c r="K43" i="876"/>
  <c r="G43" i="876"/>
  <c r="O42" i="876"/>
  <c r="M42" i="876"/>
  <c r="N42" i="876" s="1"/>
  <c r="K42" i="876"/>
  <c r="G42" i="876"/>
  <c r="O41" i="876"/>
  <c r="M41" i="876"/>
  <c r="AF41" i="876" s="1"/>
  <c r="K41" i="876"/>
  <c r="G41" i="876"/>
  <c r="AE40" i="876"/>
  <c r="O40" i="876"/>
  <c r="M40" i="876"/>
  <c r="K40" i="876"/>
  <c r="G40" i="876"/>
  <c r="O39" i="876"/>
  <c r="M39" i="876"/>
  <c r="AE39" i="876" s="1"/>
  <c r="K39" i="876"/>
  <c r="G39" i="876"/>
  <c r="AD38" i="876"/>
  <c r="Z38" i="876"/>
  <c r="Y38" i="876"/>
  <c r="L38" i="876"/>
  <c r="J38" i="876"/>
  <c r="I38" i="876"/>
  <c r="O27" i="876"/>
  <c r="M27" i="876"/>
  <c r="AF27" i="876" s="1"/>
  <c r="K27" i="876"/>
  <c r="G27" i="876"/>
  <c r="O26" i="876"/>
  <c r="N26" i="876"/>
  <c r="Q26" i="876" s="1"/>
  <c r="M26" i="876"/>
  <c r="K26" i="876"/>
  <c r="G26" i="876"/>
  <c r="O25" i="876"/>
  <c r="M25" i="876"/>
  <c r="K25" i="876"/>
  <c r="G25" i="876"/>
  <c r="O24" i="876"/>
  <c r="M24" i="876"/>
  <c r="AF24" i="876" s="1"/>
  <c r="K24" i="876"/>
  <c r="G24" i="876"/>
  <c r="O23" i="876"/>
  <c r="M23" i="876"/>
  <c r="AF23" i="876" s="1"/>
  <c r="K23" i="876"/>
  <c r="G23" i="876"/>
  <c r="O22" i="876"/>
  <c r="M22" i="876"/>
  <c r="K22" i="876"/>
  <c r="G22" i="876"/>
  <c r="AD21" i="876"/>
  <c r="AD2" i="876" s="1"/>
  <c r="R6" i="874" s="1"/>
  <c r="Z21" i="876"/>
  <c r="Y21" i="876"/>
  <c r="L21" i="876"/>
  <c r="J21" i="876"/>
  <c r="K21" i="876" s="1"/>
  <c r="I21" i="876"/>
  <c r="O7" i="876"/>
  <c r="M7" i="876"/>
  <c r="K7" i="876"/>
  <c r="G7" i="876"/>
  <c r="O6" i="876"/>
  <c r="M6" i="876"/>
  <c r="K6" i="876"/>
  <c r="G6" i="876"/>
  <c r="O5" i="876"/>
  <c r="M5" i="876"/>
  <c r="K5" i="876"/>
  <c r="G5" i="876"/>
  <c r="Z2" i="876"/>
  <c r="Y2" i="876"/>
  <c r="H2" i="876"/>
  <c r="D1" i="876"/>
  <c r="L140" i="875"/>
  <c r="J140" i="875"/>
  <c r="K140" i="875" s="1"/>
  <c r="I140" i="875"/>
  <c r="O134" i="875"/>
  <c r="M134" i="875"/>
  <c r="K134" i="875"/>
  <c r="G134" i="875"/>
  <c r="O133" i="875"/>
  <c r="M133" i="875"/>
  <c r="K133" i="875"/>
  <c r="G133" i="875"/>
  <c r="O132" i="875"/>
  <c r="M132" i="875"/>
  <c r="K132" i="875"/>
  <c r="G132" i="875"/>
  <c r="O131" i="875"/>
  <c r="M131" i="875"/>
  <c r="AB131" i="875" s="1"/>
  <c r="K131" i="875"/>
  <c r="G131" i="875"/>
  <c r="O130" i="875"/>
  <c r="M130" i="875"/>
  <c r="AB130" i="875" s="1"/>
  <c r="K130" i="875"/>
  <c r="G130" i="875"/>
  <c r="O129" i="875"/>
  <c r="M129" i="875"/>
  <c r="K129" i="875"/>
  <c r="G129" i="875"/>
  <c r="O128" i="875"/>
  <c r="M128" i="875"/>
  <c r="K128" i="875"/>
  <c r="G128" i="875"/>
  <c r="O127" i="875"/>
  <c r="M127" i="875"/>
  <c r="AB127" i="875" s="1"/>
  <c r="K127" i="875"/>
  <c r="G127" i="875"/>
  <c r="O126" i="875"/>
  <c r="M126" i="875"/>
  <c r="AB126" i="875" s="1"/>
  <c r="K126" i="875"/>
  <c r="G126" i="875"/>
  <c r="O125" i="875"/>
  <c r="M125" i="875"/>
  <c r="K125" i="875"/>
  <c r="G125" i="875"/>
  <c r="O124" i="875"/>
  <c r="M124" i="875"/>
  <c r="K124" i="875"/>
  <c r="G124" i="875"/>
  <c r="L123" i="875"/>
  <c r="O123" i="875" s="1"/>
  <c r="J123" i="875"/>
  <c r="K123" i="875" s="1"/>
  <c r="I123" i="875"/>
  <c r="O117" i="875"/>
  <c r="M117" i="875"/>
  <c r="K117" i="875"/>
  <c r="G117" i="875"/>
  <c r="O116" i="875"/>
  <c r="M116" i="875"/>
  <c r="AB116" i="875" s="1"/>
  <c r="K116" i="875"/>
  <c r="G116" i="875"/>
  <c r="O115" i="875"/>
  <c r="M115" i="875"/>
  <c r="K115" i="875"/>
  <c r="G115" i="875"/>
  <c r="O114" i="875"/>
  <c r="M114" i="875"/>
  <c r="N114" i="875" s="1"/>
  <c r="K114" i="875"/>
  <c r="G114" i="875"/>
  <c r="O113" i="875"/>
  <c r="M113" i="875"/>
  <c r="K113" i="875"/>
  <c r="G113" i="875"/>
  <c r="O112" i="875"/>
  <c r="M112" i="875"/>
  <c r="AB112" i="875" s="1"/>
  <c r="K112" i="875"/>
  <c r="G112" i="875"/>
  <c r="O111" i="875"/>
  <c r="M111" i="875"/>
  <c r="K111" i="875"/>
  <c r="G111" i="875"/>
  <c r="O110" i="875"/>
  <c r="M110" i="875"/>
  <c r="N110" i="875" s="1"/>
  <c r="K110" i="875"/>
  <c r="G110" i="875"/>
  <c r="O109" i="875"/>
  <c r="M109" i="875"/>
  <c r="K109" i="875"/>
  <c r="G109" i="875"/>
  <c r="O108" i="875"/>
  <c r="M108" i="875"/>
  <c r="K108" i="875"/>
  <c r="G108" i="875"/>
  <c r="O107" i="875"/>
  <c r="M107" i="875"/>
  <c r="K107" i="875"/>
  <c r="G107" i="875"/>
  <c r="L106" i="875"/>
  <c r="J106" i="875"/>
  <c r="K106" i="875" s="1"/>
  <c r="I106" i="875"/>
  <c r="O106" i="875" s="1"/>
  <c r="O93" i="875"/>
  <c r="M93" i="875"/>
  <c r="K93" i="875"/>
  <c r="G93" i="875"/>
  <c r="O92" i="875"/>
  <c r="M92" i="875"/>
  <c r="AB92" i="875" s="1"/>
  <c r="K92" i="875"/>
  <c r="G92" i="875"/>
  <c r="O91" i="875"/>
  <c r="M91" i="875"/>
  <c r="K91" i="875"/>
  <c r="G91" i="875"/>
  <c r="O90" i="875"/>
  <c r="M90" i="875"/>
  <c r="AB90" i="875" s="1"/>
  <c r="K90" i="875"/>
  <c r="G90" i="875"/>
  <c r="L89" i="875"/>
  <c r="O89" i="875" s="1"/>
  <c r="J89" i="875"/>
  <c r="K89" i="875" s="1"/>
  <c r="I89" i="875"/>
  <c r="O73" i="875"/>
  <c r="M73" i="875"/>
  <c r="AA73" i="875" s="1"/>
  <c r="K73" i="875"/>
  <c r="G73" i="875"/>
  <c r="L72" i="875"/>
  <c r="J72" i="875"/>
  <c r="K72" i="875" s="1"/>
  <c r="I72" i="875"/>
  <c r="O62" i="875"/>
  <c r="M62" i="875"/>
  <c r="K62" i="875"/>
  <c r="G62" i="875"/>
  <c r="O61" i="875"/>
  <c r="M61" i="875"/>
  <c r="K61" i="875"/>
  <c r="G61" i="875"/>
  <c r="O60" i="875"/>
  <c r="M60" i="875"/>
  <c r="AB60" i="875" s="1"/>
  <c r="K60" i="875"/>
  <c r="G60" i="875"/>
  <c r="O59" i="875"/>
  <c r="M59" i="875"/>
  <c r="K59" i="875"/>
  <c r="G59" i="875"/>
  <c r="O58" i="875"/>
  <c r="M58" i="875"/>
  <c r="K58" i="875"/>
  <c r="G58" i="875"/>
  <c r="O57" i="875"/>
  <c r="N57" i="875"/>
  <c r="Q57" i="875" s="1"/>
  <c r="M57" i="875"/>
  <c r="K57" i="875"/>
  <c r="G57" i="875"/>
  <c r="O56" i="875"/>
  <c r="M56" i="875"/>
  <c r="M72" i="875" s="1"/>
  <c r="K56" i="875"/>
  <c r="G56" i="875"/>
  <c r="L55" i="875"/>
  <c r="J55" i="875"/>
  <c r="I55" i="875"/>
  <c r="O45" i="875"/>
  <c r="M45" i="875"/>
  <c r="AB45" i="875" s="1"/>
  <c r="K45" i="875"/>
  <c r="G45" i="875"/>
  <c r="O44" i="875"/>
  <c r="M44" i="875"/>
  <c r="K44" i="875"/>
  <c r="G44" i="875"/>
  <c r="O43" i="875"/>
  <c r="M43" i="875"/>
  <c r="AB43" i="875" s="1"/>
  <c r="K43" i="875"/>
  <c r="G43" i="875"/>
  <c r="O42" i="875"/>
  <c r="N42" i="875"/>
  <c r="Q42" i="875" s="1"/>
  <c r="M42" i="875"/>
  <c r="AB42" i="875" s="1"/>
  <c r="K42" i="875"/>
  <c r="G42" i="875"/>
  <c r="O41" i="875"/>
  <c r="M41" i="875"/>
  <c r="AB41" i="875" s="1"/>
  <c r="K41" i="875"/>
  <c r="G41" i="875"/>
  <c r="O40" i="875"/>
  <c r="M40" i="875"/>
  <c r="K40" i="875"/>
  <c r="G40" i="875"/>
  <c r="O39" i="875"/>
  <c r="M39" i="875"/>
  <c r="K39" i="875"/>
  <c r="G39" i="875"/>
  <c r="L38" i="875"/>
  <c r="J38" i="875"/>
  <c r="K38" i="875" s="1"/>
  <c r="I38" i="875"/>
  <c r="O24" i="875"/>
  <c r="M24" i="875"/>
  <c r="AB24" i="875" s="1"/>
  <c r="K24" i="875"/>
  <c r="G24" i="875"/>
  <c r="O23" i="875"/>
  <c r="M23" i="875"/>
  <c r="AB23" i="875" s="1"/>
  <c r="K23" i="875"/>
  <c r="G23" i="875"/>
  <c r="O22" i="875"/>
  <c r="M22" i="875"/>
  <c r="AA22" i="875" s="1"/>
  <c r="K22" i="875"/>
  <c r="G22" i="875"/>
  <c r="L21" i="875"/>
  <c r="J21" i="875"/>
  <c r="I21" i="875"/>
  <c r="O9" i="875"/>
  <c r="M9" i="875"/>
  <c r="K9" i="875"/>
  <c r="G9" i="875"/>
  <c r="O8" i="875"/>
  <c r="M8" i="875"/>
  <c r="K8" i="875"/>
  <c r="G8" i="875"/>
  <c r="O7" i="875"/>
  <c r="M7" i="875"/>
  <c r="K7" i="875"/>
  <c r="G7" i="875"/>
  <c r="O6" i="875"/>
  <c r="M6" i="875"/>
  <c r="K6" i="875"/>
  <c r="G6" i="875"/>
  <c r="O5" i="875"/>
  <c r="M5" i="875"/>
  <c r="K5" i="875"/>
  <c r="G5" i="875"/>
  <c r="F1" i="875" s="1"/>
  <c r="H2" i="875"/>
  <c r="H1" i="875"/>
  <c r="D1" i="875"/>
  <c r="X34" i="874"/>
  <c r="W34" i="874"/>
  <c r="V34" i="874"/>
  <c r="P34" i="874"/>
  <c r="M8" i="874" s="1"/>
  <c r="O34" i="874"/>
  <c r="N34" i="874"/>
  <c r="M34" i="874"/>
  <c r="K8" i="874" s="1"/>
  <c r="G34" i="874"/>
  <c r="N16" i="874"/>
  <c r="M16" i="874"/>
  <c r="I8" i="874" s="1"/>
  <c r="J16" i="874"/>
  <c r="I16" i="874"/>
  <c r="H16" i="874"/>
  <c r="G16" i="874"/>
  <c r="F16" i="874"/>
  <c r="E16" i="874"/>
  <c r="F8" i="874"/>
  <c r="E8" i="874"/>
  <c r="M7" i="874"/>
  <c r="K7" i="874"/>
  <c r="I7" i="874"/>
  <c r="G7" i="874"/>
  <c r="F7" i="874"/>
  <c r="E7" i="874"/>
  <c r="P6" i="874"/>
  <c r="O6" i="874"/>
  <c r="M6" i="874"/>
  <c r="K6" i="874"/>
  <c r="I6" i="874"/>
  <c r="G6" i="874"/>
  <c r="F6" i="874"/>
  <c r="E6" i="874"/>
  <c r="F3" i="874"/>
  <c r="AD140" i="873"/>
  <c r="Z140" i="873"/>
  <c r="Y140" i="873"/>
  <c r="L140" i="873"/>
  <c r="O140" i="873" s="1"/>
  <c r="J140" i="873"/>
  <c r="K140" i="873" s="1"/>
  <c r="I140" i="873"/>
  <c r="O126" i="873"/>
  <c r="M126" i="873"/>
  <c r="AF126" i="873" s="1"/>
  <c r="K126" i="873"/>
  <c r="G126" i="873"/>
  <c r="O125" i="873"/>
  <c r="M125" i="873"/>
  <c r="K125" i="873"/>
  <c r="G125" i="873"/>
  <c r="O124" i="873"/>
  <c r="M124" i="873"/>
  <c r="K124" i="873"/>
  <c r="G124" i="873"/>
  <c r="AD123" i="873"/>
  <c r="Z123" i="873"/>
  <c r="Y123" i="873"/>
  <c r="L123" i="873"/>
  <c r="J123" i="873"/>
  <c r="I123" i="873"/>
  <c r="O109" i="873"/>
  <c r="M109" i="873"/>
  <c r="K109" i="873"/>
  <c r="G109" i="873"/>
  <c r="O108" i="873"/>
  <c r="N108" i="873"/>
  <c r="M108" i="873"/>
  <c r="K108" i="873"/>
  <c r="G108" i="873"/>
  <c r="O107" i="873"/>
  <c r="M107" i="873"/>
  <c r="K107" i="873"/>
  <c r="G107" i="873"/>
  <c r="AD106" i="873"/>
  <c r="Z106" i="873"/>
  <c r="Y106" i="873"/>
  <c r="L106" i="873"/>
  <c r="J106" i="873"/>
  <c r="K106" i="873" s="1"/>
  <c r="I106" i="873"/>
  <c r="O91" i="873"/>
  <c r="M91" i="873"/>
  <c r="K91" i="873"/>
  <c r="G91" i="873"/>
  <c r="O90" i="873"/>
  <c r="M90" i="873"/>
  <c r="K90" i="873"/>
  <c r="G90" i="873"/>
  <c r="AD89" i="873"/>
  <c r="Z89" i="873"/>
  <c r="Y89" i="873"/>
  <c r="L89" i="873"/>
  <c r="O89" i="873" s="1"/>
  <c r="J89" i="873"/>
  <c r="I89" i="873"/>
  <c r="K89" i="873" s="1"/>
  <c r="O75" i="873"/>
  <c r="M75" i="873"/>
  <c r="K75" i="873"/>
  <c r="G75" i="873"/>
  <c r="O74" i="873"/>
  <c r="M74" i="873"/>
  <c r="AF74" i="873" s="1"/>
  <c r="K74" i="873"/>
  <c r="G74" i="873"/>
  <c r="O73" i="873"/>
  <c r="M73" i="873"/>
  <c r="M89" i="873" s="1"/>
  <c r="K73" i="873"/>
  <c r="G73" i="873"/>
  <c r="AD72" i="873"/>
  <c r="Z72" i="873"/>
  <c r="Y72" i="873"/>
  <c r="L72" i="873"/>
  <c r="J72" i="873"/>
  <c r="K72" i="873" s="1"/>
  <c r="I72" i="873"/>
  <c r="O62" i="873"/>
  <c r="M62" i="873"/>
  <c r="AF62" i="873" s="1"/>
  <c r="K62" i="873"/>
  <c r="G62" i="873"/>
  <c r="O61" i="873"/>
  <c r="M61" i="873"/>
  <c r="K61" i="873"/>
  <c r="G61" i="873"/>
  <c r="AE60" i="873"/>
  <c r="O60" i="873"/>
  <c r="M60" i="873"/>
  <c r="K60" i="873"/>
  <c r="G60" i="873"/>
  <c r="O59" i="873"/>
  <c r="M59" i="873"/>
  <c r="K59" i="873"/>
  <c r="G59" i="873"/>
  <c r="O58" i="873"/>
  <c r="M58" i="873"/>
  <c r="AF58" i="873" s="1"/>
  <c r="K58" i="873"/>
  <c r="G58" i="873"/>
  <c r="O57" i="873"/>
  <c r="M57" i="873"/>
  <c r="K57" i="873"/>
  <c r="G57" i="873"/>
  <c r="O56" i="873"/>
  <c r="M56" i="873"/>
  <c r="K56" i="873"/>
  <c r="G56" i="873"/>
  <c r="AD55" i="873"/>
  <c r="Z55" i="873"/>
  <c r="Y55" i="873"/>
  <c r="L55" i="873"/>
  <c r="O55" i="873" s="1"/>
  <c r="J55" i="873"/>
  <c r="K55" i="873" s="1"/>
  <c r="I55" i="873"/>
  <c r="O43" i="873"/>
  <c r="M43" i="873"/>
  <c r="K43" i="873"/>
  <c r="G43" i="873"/>
  <c r="O42" i="873"/>
  <c r="N42" i="873"/>
  <c r="M42" i="873"/>
  <c r="K42" i="873"/>
  <c r="G42" i="873"/>
  <c r="O41" i="873"/>
  <c r="M41" i="873"/>
  <c r="AF41" i="873" s="1"/>
  <c r="K41" i="873"/>
  <c r="G41" i="873"/>
  <c r="O40" i="873"/>
  <c r="M40" i="873"/>
  <c r="AF40" i="873" s="1"/>
  <c r="K40" i="873"/>
  <c r="G40" i="873"/>
  <c r="O39" i="873"/>
  <c r="M39" i="873"/>
  <c r="K39" i="873"/>
  <c r="G39" i="873"/>
  <c r="AD38" i="873"/>
  <c r="Z38" i="873"/>
  <c r="Y38" i="873"/>
  <c r="L38" i="873"/>
  <c r="O38" i="873" s="1"/>
  <c r="J38" i="873"/>
  <c r="K38" i="873" s="1"/>
  <c r="I38" i="873"/>
  <c r="O27" i="873"/>
  <c r="M27" i="873"/>
  <c r="K27" i="873"/>
  <c r="G27" i="873"/>
  <c r="AE26" i="873"/>
  <c r="O26" i="873"/>
  <c r="M26" i="873"/>
  <c r="K26" i="873"/>
  <c r="G26" i="873"/>
  <c r="O25" i="873"/>
  <c r="M25" i="873"/>
  <c r="K25" i="873"/>
  <c r="G25" i="873"/>
  <c r="O24" i="873"/>
  <c r="M24" i="873"/>
  <c r="AF24" i="873" s="1"/>
  <c r="K24" i="873"/>
  <c r="G24" i="873"/>
  <c r="O23" i="873"/>
  <c r="N23" i="873"/>
  <c r="Q23" i="873" s="1"/>
  <c r="M23" i="873"/>
  <c r="AF23" i="873" s="1"/>
  <c r="K23" i="873"/>
  <c r="G23" i="873"/>
  <c r="O22" i="873"/>
  <c r="M22" i="873"/>
  <c r="K22" i="873"/>
  <c r="G22" i="873"/>
  <c r="AD21" i="873"/>
  <c r="AD2" i="873" s="1"/>
  <c r="R6" i="871" s="1"/>
  <c r="Z21" i="873"/>
  <c r="Y21" i="873"/>
  <c r="L21" i="873"/>
  <c r="O21" i="873" s="1"/>
  <c r="J21" i="873"/>
  <c r="K21" i="873" s="1"/>
  <c r="I21" i="873"/>
  <c r="AF7" i="873"/>
  <c r="O7" i="873"/>
  <c r="M7" i="873"/>
  <c r="AE7" i="873" s="1"/>
  <c r="K7" i="873"/>
  <c r="G7" i="873"/>
  <c r="O6" i="873"/>
  <c r="M6" i="873"/>
  <c r="K6" i="873"/>
  <c r="G6" i="873"/>
  <c r="O5" i="873"/>
  <c r="M5" i="873"/>
  <c r="N5" i="873" s="1"/>
  <c r="K5" i="873"/>
  <c r="G5" i="873"/>
  <c r="Z2" i="873"/>
  <c r="H2" i="873"/>
  <c r="D1" i="873"/>
  <c r="L140" i="872"/>
  <c r="O140" i="872" s="1"/>
  <c r="J140" i="872"/>
  <c r="K140" i="872" s="1"/>
  <c r="I140" i="872"/>
  <c r="O135" i="872"/>
  <c r="M135" i="872"/>
  <c r="AB135" i="872" s="1"/>
  <c r="K135" i="872"/>
  <c r="G135" i="872"/>
  <c r="O134" i="872"/>
  <c r="M134" i="872"/>
  <c r="K134" i="872"/>
  <c r="G134" i="872"/>
  <c r="O133" i="872"/>
  <c r="M133" i="872"/>
  <c r="K133" i="872"/>
  <c r="G133" i="872"/>
  <c r="O132" i="872"/>
  <c r="M132" i="872"/>
  <c r="AB132" i="872" s="1"/>
  <c r="K132" i="872"/>
  <c r="G132" i="872"/>
  <c r="O131" i="872"/>
  <c r="M131" i="872"/>
  <c r="AB131" i="872" s="1"/>
  <c r="K131" i="872"/>
  <c r="G131" i="872"/>
  <c r="O130" i="872"/>
  <c r="M130" i="872"/>
  <c r="K130" i="872"/>
  <c r="G130" i="872"/>
  <c r="AA129" i="872"/>
  <c r="O129" i="872"/>
  <c r="M129" i="872"/>
  <c r="K129" i="872"/>
  <c r="G129" i="872"/>
  <c r="O128" i="872"/>
  <c r="M128" i="872"/>
  <c r="AB128" i="872" s="1"/>
  <c r="K128" i="872"/>
  <c r="G128" i="872"/>
  <c r="O127" i="872"/>
  <c r="M127" i="872"/>
  <c r="AB127" i="872" s="1"/>
  <c r="K127" i="872"/>
  <c r="G127" i="872"/>
  <c r="O126" i="872"/>
  <c r="M126" i="872"/>
  <c r="K126" i="872"/>
  <c r="G126" i="872"/>
  <c r="O125" i="872"/>
  <c r="M125" i="872"/>
  <c r="K125" i="872"/>
  <c r="G125" i="872"/>
  <c r="O124" i="872"/>
  <c r="M124" i="872"/>
  <c r="K124" i="872"/>
  <c r="G124" i="872"/>
  <c r="L123" i="872"/>
  <c r="J123" i="872"/>
  <c r="K123" i="872" s="1"/>
  <c r="I123" i="872"/>
  <c r="O118" i="872"/>
  <c r="M118" i="872"/>
  <c r="AB118" i="872" s="1"/>
  <c r="K118" i="872"/>
  <c r="G118" i="872"/>
  <c r="O117" i="872"/>
  <c r="M117" i="872"/>
  <c r="K117" i="872"/>
  <c r="G117" i="872"/>
  <c r="O116" i="872"/>
  <c r="M116" i="872"/>
  <c r="K116" i="872"/>
  <c r="G116" i="872"/>
  <c r="O115" i="872"/>
  <c r="M115" i="872"/>
  <c r="K115" i="872"/>
  <c r="G115" i="872"/>
  <c r="O114" i="872"/>
  <c r="M114" i="872"/>
  <c r="AB114" i="872" s="1"/>
  <c r="K114" i="872"/>
  <c r="G114" i="872"/>
  <c r="O113" i="872"/>
  <c r="M113" i="872"/>
  <c r="K113" i="872"/>
  <c r="G113" i="872"/>
  <c r="O112" i="872"/>
  <c r="M112" i="872"/>
  <c r="K112" i="872"/>
  <c r="G112" i="872"/>
  <c r="O111" i="872"/>
  <c r="M111" i="872"/>
  <c r="K111" i="872"/>
  <c r="G111" i="872"/>
  <c r="O110" i="872"/>
  <c r="M110" i="872"/>
  <c r="AB110" i="872" s="1"/>
  <c r="K110" i="872"/>
  <c r="G110" i="872"/>
  <c r="O109" i="872"/>
  <c r="M109" i="872"/>
  <c r="K109" i="872"/>
  <c r="G109" i="872"/>
  <c r="O108" i="872"/>
  <c r="M108" i="872"/>
  <c r="K108" i="872"/>
  <c r="G108" i="872"/>
  <c r="O107" i="872"/>
  <c r="M107" i="872"/>
  <c r="K107" i="872"/>
  <c r="G107" i="872"/>
  <c r="L106" i="872"/>
  <c r="O106" i="872" s="1"/>
  <c r="J106" i="872"/>
  <c r="K106" i="872" s="1"/>
  <c r="I106" i="872"/>
  <c r="O93" i="872"/>
  <c r="M93" i="872"/>
  <c r="AB93" i="872" s="1"/>
  <c r="K93" i="872"/>
  <c r="G93" i="872"/>
  <c r="O92" i="872"/>
  <c r="M92" i="872"/>
  <c r="K92" i="872"/>
  <c r="G92" i="872"/>
  <c r="O91" i="872"/>
  <c r="M91" i="872"/>
  <c r="K91" i="872"/>
  <c r="G91" i="872"/>
  <c r="O90" i="872"/>
  <c r="M90" i="872"/>
  <c r="K90" i="872"/>
  <c r="G90" i="872"/>
  <c r="L89" i="872"/>
  <c r="O89" i="872" s="1"/>
  <c r="J89" i="872"/>
  <c r="K89" i="872" s="1"/>
  <c r="I89" i="872"/>
  <c r="O73" i="872"/>
  <c r="M73" i="872"/>
  <c r="K73" i="872"/>
  <c r="G73" i="872"/>
  <c r="L72" i="872"/>
  <c r="J72" i="872"/>
  <c r="K72" i="872" s="1"/>
  <c r="I72" i="872"/>
  <c r="O62" i="872"/>
  <c r="M62" i="872"/>
  <c r="K62" i="872"/>
  <c r="G62" i="872"/>
  <c r="O61" i="872"/>
  <c r="M61" i="872"/>
  <c r="AA61" i="872" s="1"/>
  <c r="K61" i="872"/>
  <c r="G61" i="872"/>
  <c r="O60" i="872"/>
  <c r="M60" i="872"/>
  <c r="K60" i="872"/>
  <c r="G60" i="872"/>
  <c r="O59" i="872"/>
  <c r="N59" i="872"/>
  <c r="Q59" i="872" s="1"/>
  <c r="M59" i="872"/>
  <c r="K59" i="872"/>
  <c r="G59" i="872"/>
  <c r="O58" i="872"/>
  <c r="M58" i="872"/>
  <c r="K58" i="872"/>
  <c r="G58" i="872"/>
  <c r="O57" i="872"/>
  <c r="M57" i="872"/>
  <c r="AA57" i="872" s="1"/>
  <c r="K57" i="872"/>
  <c r="G57" i="872"/>
  <c r="O56" i="872"/>
  <c r="M56" i="872"/>
  <c r="K56" i="872"/>
  <c r="G56" i="872"/>
  <c r="L55" i="872"/>
  <c r="J55" i="872"/>
  <c r="I55" i="872"/>
  <c r="O45" i="872"/>
  <c r="M45" i="872"/>
  <c r="AB45" i="872" s="1"/>
  <c r="K45" i="872"/>
  <c r="G45" i="872"/>
  <c r="O44" i="872"/>
  <c r="M44" i="872"/>
  <c r="AB44" i="872" s="1"/>
  <c r="K44" i="872"/>
  <c r="G44" i="872"/>
  <c r="O43" i="872"/>
  <c r="M43" i="872"/>
  <c r="K43" i="872"/>
  <c r="G43" i="872"/>
  <c r="O42" i="872"/>
  <c r="M42" i="872"/>
  <c r="K42" i="872"/>
  <c r="G42" i="872"/>
  <c r="O41" i="872"/>
  <c r="M41" i="872"/>
  <c r="AB41" i="872" s="1"/>
  <c r="K41" i="872"/>
  <c r="G41" i="872"/>
  <c r="O40" i="872"/>
  <c r="M40" i="872"/>
  <c r="AB40" i="872" s="1"/>
  <c r="K40" i="872"/>
  <c r="G40" i="872"/>
  <c r="O39" i="872"/>
  <c r="M39" i="872"/>
  <c r="K39" i="872"/>
  <c r="G39" i="872"/>
  <c r="L38" i="872"/>
  <c r="J38" i="872"/>
  <c r="K38" i="872" s="1"/>
  <c r="I38" i="872"/>
  <c r="O24" i="872"/>
  <c r="M24" i="872"/>
  <c r="K24" i="872"/>
  <c r="G24" i="872"/>
  <c r="O23" i="872"/>
  <c r="M23" i="872"/>
  <c r="N23" i="872" s="1"/>
  <c r="K23" i="872"/>
  <c r="G23" i="872"/>
  <c r="O22" i="872"/>
  <c r="M22" i="872"/>
  <c r="K22" i="872"/>
  <c r="G22" i="872"/>
  <c r="L21" i="872"/>
  <c r="H1" i="872" s="1"/>
  <c r="J21" i="872"/>
  <c r="K21" i="872" s="1"/>
  <c r="I21" i="872"/>
  <c r="O9" i="872"/>
  <c r="M9" i="872"/>
  <c r="K9" i="872"/>
  <c r="G9" i="872"/>
  <c r="O8" i="872"/>
  <c r="M8" i="872"/>
  <c r="AA8" i="872" s="1"/>
  <c r="K8" i="872"/>
  <c r="G8" i="872"/>
  <c r="AA7" i="872"/>
  <c r="O7" i="872"/>
  <c r="M7" i="872"/>
  <c r="N7" i="872" s="1"/>
  <c r="K7" i="872"/>
  <c r="G7" i="872"/>
  <c r="O6" i="872"/>
  <c r="M6" i="872"/>
  <c r="K6" i="872"/>
  <c r="G6" i="872"/>
  <c r="O5" i="872"/>
  <c r="M5" i="872"/>
  <c r="AB5" i="872" s="1"/>
  <c r="K5" i="872"/>
  <c r="G5" i="872"/>
  <c r="H2" i="872"/>
  <c r="D1" i="872"/>
  <c r="X34" i="871"/>
  <c r="W34" i="871"/>
  <c r="V34" i="871"/>
  <c r="P34" i="871"/>
  <c r="M8" i="871" s="1"/>
  <c r="O34" i="871"/>
  <c r="N34" i="871"/>
  <c r="M34" i="871"/>
  <c r="G34" i="871"/>
  <c r="N16" i="871"/>
  <c r="M16" i="871"/>
  <c r="J16" i="871"/>
  <c r="I16" i="871"/>
  <c r="H16" i="871"/>
  <c r="G16" i="871"/>
  <c r="F16" i="871"/>
  <c r="E16" i="871"/>
  <c r="G8" i="871" s="1"/>
  <c r="I8" i="871"/>
  <c r="F8" i="871"/>
  <c r="M7" i="871"/>
  <c r="K7" i="871"/>
  <c r="I7" i="871"/>
  <c r="G7" i="871"/>
  <c r="F7" i="871"/>
  <c r="E7" i="871"/>
  <c r="P6" i="871"/>
  <c r="M6" i="871"/>
  <c r="K6" i="871"/>
  <c r="I6" i="871"/>
  <c r="G6" i="871"/>
  <c r="F6" i="871"/>
  <c r="E6" i="871"/>
  <c r="F3" i="871"/>
  <c r="AD140" i="870"/>
  <c r="Z140" i="870"/>
  <c r="Y140" i="870"/>
  <c r="L140" i="870"/>
  <c r="J140" i="870"/>
  <c r="K140" i="870" s="1"/>
  <c r="I140" i="870"/>
  <c r="O126" i="870"/>
  <c r="M126" i="870"/>
  <c r="K126" i="870"/>
  <c r="G126" i="870"/>
  <c r="O125" i="870"/>
  <c r="M125" i="870"/>
  <c r="K125" i="870"/>
  <c r="G125" i="870"/>
  <c r="O124" i="870"/>
  <c r="M124" i="870"/>
  <c r="K124" i="870"/>
  <c r="G124" i="870"/>
  <c r="AD123" i="870"/>
  <c r="Z123" i="870"/>
  <c r="Y123" i="870"/>
  <c r="L123" i="870"/>
  <c r="J123" i="870"/>
  <c r="I123" i="870"/>
  <c r="O109" i="870"/>
  <c r="M109" i="870"/>
  <c r="K109" i="870"/>
  <c r="G109" i="870"/>
  <c r="O108" i="870"/>
  <c r="N108" i="870"/>
  <c r="M108" i="870"/>
  <c r="AF108" i="870" s="1"/>
  <c r="K108" i="870"/>
  <c r="G108" i="870"/>
  <c r="O107" i="870"/>
  <c r="M107" i="870"/>
  <c r="N107" i="870" s="1"/>
  <c r="K107" i="870"/>
  <c r="G107" i="870"/>
  <c r="AD106" i="870"/>
  <c r="Z106" i="870"/>
  <c r="Y106" i="870"/>
  <c r="L106" i="870"/>
  <c r="O106" i="870" s="1"/>
  <c r="J106" i="870"/>
  <c r="I106" i="870"/>
  <c r="O91" i="870"/>
  <c r="M91" i="870"/>
  <c r="N91" i="870" s="1"/>
  <c r="K91" i="870"/>
  <c r="G91" i="870"/>
  <c r="O90" i="870"/>
  <c r="M90" i="870"/>
  <c r="K90" i="870"/>
  <c r="G90" i="870"/>
  <c r="AD89" i="870"/>
  <c r="Z89" i="870"/>
  <c r="Y89" i="870"/>
  <c r="L89" i="870"/>
  <c r="O89" i="870" s="1"/>
  <c r="J89" i="870"/>
  <c r="I89" i="870"/>
  <c r="K89" i="870" s="1"/>
  <c r="O75" i="870"/>
  <c r="M75" i="870"/>
  <c r="K75" i="870"/>
  <c r="G75" i="870"/>
  <c r="O74" i="870"/>
  <c r="M74" i="870"/>
  <c r="AF74" i="870" s="1"/>
  <c r="K74" i="870"/>
  <c r="G74" i="870"/>
  <c r="O73" i="870"/>
  <c r="M73" i="870"/>
  <c r="K73" i="870"/>
  <c r="G73" i="870"/>
  <c r="AD72" i="870"/>
  <c r="Z72" i="870"/>
  <c r="Y72" i="870"/>
  <c r="L72" i="870"/>
  <c r="O72" i="870" s="1"/>
  <c r="J72" i="870"/>
  <c r="I72" i="870"/>
  <c r="K72" i="870" s="1"/>
  <c r="AF62" i="870"/>
  <c r="O62" i="870"/>
  <c r="M62" i="870"/>
  <c r="K62" i="870"/>
  <c r="G62" i="870"/>
  <c r="O61" i="870"/>
  <c r="M61" i="870"/>
  <c r="K61" i="870"/>
  <c r="G61" i="870"/>
  <c r="O60" i="870"/>
  <c r="M60" i="870"/>
  <c r="K60" i="870"/>
  <c r="G60" i="870"/>
  <c r="O59" i="870"/>
  <c r="M59" i="870"/>
  <c r="K59" i="870"/>
  <c r="G59" i="870"/>
  <c r="O58" i="870"/>
  <c r="M58" i="870"/>
  <c r="K58" i="870"/>
  <c r="G58" i="870"/>
  <c r="O57" i="870"/>
  <c r="M57" i="870"/>
  <c r="K57" i="870"/>
  <c r="G57" i="870"/>
  <c r="O56" i="870"/>
  <c r="M56" i="870"/>
  <c r="K56" i="870"/>
  <c r="G56" i="870"/>
  <c r="AD55" i="870"/>
  <c r="Z55" i="870"/>
  <c r="Y55" i="870"/>
  <c r="L55" i="870"/>
  <c r="O55" i="870" s="1"/>
  <c r="J55" i="870"/>
  <c r="K55" i="870" s="1"/>
  <c r="I55" i="870"/>
  <c r="O44" i="870"/>
  <c r="M44" i="870"/>
  <c r="K44" i="870"/>
  <c r="G44" i="870"/>
  <c r="O43" i="870"/>
  <c r="M43" i="870"/>
  <c r="N43" i="870" s="1"/>
  <c r="K43" i="870"/>
  <c r="G43" i="870"/>
  <c r="O42" i="870"/>
  <c r="M42" i="870"/>
  <c r="AF42" i="870" s="1"/>
  <c r="K42" i="870"/>
  <c r="G42" i="870"/>
  <c r="O41" i="870"/>
  <c r="M41" i="870"/>
  <c r="K41" i="870"/>
  <c r="G41" i="870"/>
  <c r="O40" i="870"/>
  <c r="M40" i="870"/>
  <c r="K40" i="870"/>
  <c r="G40" i="870"/>
  <c r="O39" i="870"/>
  <c r="M39" i="870"/>
  <c r="K39" i="870"/>
  <c r="G39" i="870"/>
  <c r="AD38" i="870"/>
  <c r="Z38" i="870"/>
  <c r="Y38" i="870"/>
  <c r="L38" i="870"/>
  <c r="J38" i="870"/>
  <c r="I38" i="870"/>
  <c r="O27" i="870"/>
  <c r="M27" i="870"/>
  <c r="K27" i="870"/>
  <c r="G27" i="870"/>
  <c r="O26" i="870"/>
  <c r="N26" i="870"/>
  <c r="P26" i="870" s="1"/>
  <c r="M26" i="870"/>
  <c r="K26" i="870"/>
  <c r="G26" i="870"/>
  <c r="O25" i="870"/>
  <c r="M25" i="870"/>
  <c r="K25" i="870"/>
  <c r="G25" i="870"/>
  <c r="O24" i="870"/>
  <c r="M24" i="870"/>
  <c r="K24" i="870"/>
  <c r="G24" i="870"/>
  <c r="O23" i="870"/>
  <c r="M23" i="870"/>
  <c r="K23" i="870"/>
  <c r="G23" i="870"/>
  <c r="O22" i="870"/>
  <c r="M22" i="870"/>
  <c r="K22" i="870"/>
  <c r="G22" i="870"/>
  <c r="AD21" i="870"/>
  <c r="Z21" i="870"/>
  <c r="Y21" i="870"/>
  <c r="Y2" i="870" s="1"/>
  <c r="O6" i="868" s="1"/>
  <c r="L21" i="870"/>
  <c r="O21" i="870" s="1"/>
  <c r="J21" i="870"/>
  <c r="K21" i="870" s="1"/>
  <c r="I21" i="870"/>
  <c r="O7" i="870"/>
  <c r="M7" i="870"/>
  <c r="K7" i="870"/>
  <c r="G7" i="870"/>
  <c r="O6" i="870"/>
  <c r="M6" i="870"/>
  <c r="K6" i="870"/>
  <c r="G6" i="870"/>
  <c r="O5" i="870"/>
  <c r="M5" i="870"/>
  <c r="M21" i="870" s="1"/>
  <c r="K5" i="870"/>
  <c r="G5" i="870"/>
  <c r="H2" i="870"/>
  <c r="D1" i="870"/>
  <c r="L140" i="869"/>
  <c r="J140" i="869"/>
  <c r="K140" i="869" s="1"/>
  <c r="I140" i="869"/>
  <c r="AA137" i="869"/>
  <c r="O137" i="869"/>
  <c r="M137" i="869"/>
  <c r="K137" i="869"/>
  <c r="G137" i="869"/>
  <c r="O136" i="869"/>
  <c r="M136" i="869"/>
  <c r="N136" i="869" s="1"/>
  <c r="K136" i="869"/>
  <c r="G136" i="869"/>
  <c r="O135" i="869"/>
  <c r="M135" i="869"/>
  <c r="AB135" i="869" s="1"/>
  <c r="K135" i="869"/>
  <c r="G135" i="869"/>
  <c r="AB134" i="869"/>
  <c r="O134" i="869"/>
  <c r="M134" i="869"/>
  <c r="AA134" i="869" s="1"/>
  <c r="K134" i="869"/>
  <c r="G134" i="869"/>
  <c r="AA133" i="869"/>
  <c r="O133" i="869"/>
  <c r="M133" i="869"/>
  <c r="K133" i="869"/>
  <c r="G133" i="869"/>
  <c r="O132" i="869"/>
  <c r="M132" i="869"/>
  <c r="N132" i="869" s="1"/>
  <c r="K132" i="869"/>
  <c r="G132" i="869"/>
  <c r="O131" i="869"/>
  <c r="M131" i="869"/>
  <c r="AB131" i="869" s="1"/>
  <c r="K131" i="869"/>
  <c r="G131" i="869"/>
  <c r="O130" i="869"/>
  <c r="M130" i="869"/>
  <c r="K130" i="869"/>
  <c r="G130" i="869"/>
  <c r="O129" i="869"/>
  <c r="M129" i="869"/>
  <c r="K129" i="869"/>
  <c r="G129" i="869"/>
  <c r="O128" i="869"/>
  <c r="M128" i="869"/>
  <c r="N128" i="869" s="1"/>
  <c r="K128" i="869"/>
  <c r="G128" i="869"/>
  <c r="O127" i="869"/>
  <c r="M127" i="869"/>
  <c r="AB127" i="869" s="1"/>
  <c r="K127" i="869"/>
  <c r="G127" i="869"/>
  <c r="O126" i="869"/>
  <c r="M126" i="869"/>
  <c r="K126" i="869"/>
  <c r="G126" i="869"/>
  <c r="O125" i="869"/>
  <c r="M125" i="869"/>
  <c r="K125" i="869"/>
  <c r="G125" i="869"/>
  <c r="O124" i="869"/>
  <c r="M124" i="869"/>
  <c r="K124" i="869"/>
  <c r="G124" i="869"/>
  <c r="L123" i="869"/>
  <c r="O123" i="869" s="1"/>
  <c r="J123" i="869"/>
  <c r="K123" i="869" s="1"/>
  <c r="I123" i="869"/>
  <c r="O116" i="869"/>
  <c r="N116" i="869"/>
  <c r="Q116" i="869" s="1"/>
  <c r="M116" i="869"/>
  <c r="K116" i="869"/>
  <c r="G116" i="869"/>
  <c r="O115" i="869"/>
  <c r="N115" i="869"/>
  <c r="M115" i="869"/>
  <c r="K115" i="869"/>
  <c r="G115" i="869"/>
  <c r="O114" i="869"/>
  <c r="M114" i="869"/>
  <c r="AA114" i="869" s="1"/>
  <c r="K114" i="869"/>
  <c r="G114" i="869"/>
  <c r="O113" i="869"/>
  <c r="M113" i="869"/>
  <c r="K113" i="869"/>
  <c r="G113" i="869"/>
  <c r="O112" i="869"/>
  <c r="N112" i="869"/>
  <c r="Q112" i="869" s="1"/>
  <c r="M112" i="869"/>
  <c r="K112" i="869"/>
  <c r="G112" i="869"/>
  <c r="O111" i="869"/>
  <c r="N111" i="869"/>
  <c r="M111" i="869"/>
  <c r="K111" i="869"/>
  <c r="G111" i="869"/>
  <c r="O110" i="869"/>
  <c r="M110" i="869"/>
  <c r="AA110" i="869" s="1"/>
  <c r="K110" i="869"/>
  <c r="G110" i="869"/>
  <c r="O109" i="869"/>
  <c r="M109" i="869"/>
  <c r="K109" i="869"/>
  <c r="G109" i="869"/>
  <c r="O108" i="869"/>
  <c r="M108" i="869"/>
  <c r="K108" i="869"/>
  <c r="G108" i="869"/>
  <c r="O107" i="869"/>
  <c r="M107" i="869"/>
  <c r="M123" i="869" s="1"/>
  <c r="K107" i="869"/>
  <c r="G107" i="869"/>
  <c r="L106" i="869"/>
  <c r="J106" i="869"/>
  <c r="I106" i="869"/>
  <c r="O93" i="869"/>
  <c r="M93" i="869"/>
  <c r="K93" i="869"/>
  <c r="G93" i="869"/>
  <c r="O92" i="869"/>
  <c r="M92" i="869"/>
  <c r="K92" i="869"/>
  <c r="G92" i="869"/>
  <c r="O91" i="869"/>
  <c r="M91" i="869"/>
  <c r="K91" i="869"/>
  <c r="G91" i="869"/>
  <c r="O90" i="869"/>
  <c r="N90" i="869"/>
  <c r="Q90" i="869" s="1"/>
  <c r="M90" i="869"/>
  <c r="AB90" i="869" s="1"/>
  <c r="K90" i="869"/>
  <c r="G90" i="869"/>
  <c r="L89" i="869"/>
  <c r="O89" i="869" s="1"/>
  <c r="J89" i="869"/>
  <c r="K89" i="869" s="1"/>
  <c r="I89" i="869"/>
  <c r="O73" i="869"/>
  <c r="N73" i="869"/>
  <c r="Q73" i="869" s="1"/>
  <c r="M73" i="869"/>
  <c r="AB73" i="869" s="1"/>
  <c r="K73" i="869"/>
  <c r="G73" i="869"/>
  <c r="L72" i="869"/>
  <c r="O72" i="869" s="1"/>
  <c r="J72" i="869"/>
  <c r="I72" i="869"/>
  <c r="K72" i="869" s="1"/>
  <c r="O62" i="869"/>
  <c r="M62" i="869"/>
  <c r="AA62" i="869" s="1"/>
  <c r="K62" i="869"/>
  <c r="G62" i="869"/>
  <c r="O61" i="869"/>
  <c r="M61" i="869"/>
  <c r="K61" i="869"/>
  <c r="G61" i="869"/>
  <c r="O60" i="869"/>
  <c r="M60" i="869"/>
  <c r="K60" i="869"/>
  <c r="G60" i="869"/>
  <c r="O59" i="869"/>
  <c r="M59" i="869"/>
  <c r="AB59" i="869" s="1"/>
  <c r="K59" i="869"/>
  <c r="G59" i="869"/>
  <c r="O58" i="869"/>
  <c r="M58" i="869"/>
  <c r="K58" i="869"/>
  <c r="G58" i="869"/>
  <c r="AA57" i="869"/>
  <c r="O57" i="869"/>
  <c r="M57" i="869"/>
  <c r="K57" i="869"/>
  <c r="G57" i="869"/>
  <c r="O56" i="869"/>
  <c r="M56" i="869"/>
  <c r="N56" i="869" s="1"/>
  <c r="K56" i="869"/>
  <c r="G56" i="869"/>
  <c r="L55" i="869"/>
  <c r="J55" i="869"/>
  <c r="I55" i="869"/>
  <c r="O45" i="869"/>
  <c r="M45" i="869"/>
  <c r="AB45" i="869" s="1"/>
  <c r="K45" i="869"/>
  <c r="G45" i="869"/>
  <c r="AA44" i="869"/>
  <c r="O44" i="869"/>
  <c r="M44" i="869"/>
  <c r="AB44" i="869" s="1"/>
  <c r="K44" i="869"/>
  <c r="G44" i="869"/>
  <c r="O43" i="869"/>
  <c r="M43" i="869"/>
  <c r="K43" i="869"/>
  <c r="G43" i="869"/>
  <c r="O42" i="869"/>
  <c r="N42" i="869"/>
  <c r="Q42" i="869" s="1"/>
  <c r="M42" i="869"/>
  <c r="K42" i="869"/>
  <c r="G42" i="869"/>
  <c r="O41" i="869"/>
  <c r="M41" i="869"/>
  <c r="AB41" i="869" s="1"/>
  <c r="K41" i="869"/>
  <c r="G41" i="869"/>
  <c r="O40" i="869"/>
  <c r="M40" i="869"/>
  <c r="K40" i="869"/>
  <c r="G40" i="869"/>
  <c r="O39" i="869"/>
  <c r="M39" i="869"/>
  <c r="K39" i="869"/>
  <c r="G39" i="869"/>
  <c r="L38" i="869"/>
  <c r="J38" i="869"/>
  <c r="K38" i="869" s="1"/>
  <c r="I38" i="869"/>
  <c r="O24" i="869"/>
  <c r="M24" i="869"/>
  <c r="N24" i="869" s="1"/>
  <c r="K24" i="869"/>
  <c r="G24" i="869"/>
  <c r="O23" i="869"/>
  <c r="M23" i="869"/>
  <c r="AB23" i="869" s="1"/>
  <c r="K23" i="869"/>
  <c r="G23" i="869"/>
  <c r="O22" i="869"/>
  <c r="N22" i="869"/>
  <c r="Q22" i="869" s="1"/>
  <c r="M22" i="869"/>
  <c r="M38" i="869" s="1"/>
  <c r="K22" i="869"/>
  <c r="G22" i="869"/>
  <c r="L21" i="869"/>
  <c r="O21" i="869" s="1"/>
  <c r="J21" i="869"/>
  <c r="I21" i="869"/>
  <c r="O9" i="869"/>
  <c r="M9" i="869"/>
  <c r="K9" i="869"/>
  <c r="G9" i="869"/>
  <c r="O8" i="869"/>
  <c r="M8" i="869"/>
  <c r="K8" i="869"/>
  <c r="G8" i="869"/>
  <c r="O7" i="869"/>
  <c r="M7" i="869"/>
  <c r="K7" i="869"/>
  <c r="G7" i="869"/>
  <c r="O6" i="869"/>
  <c r="M6" i="869"/>
  <c r="AB6" i="869" s="1"/>
  <c r="K6" i="869"/>
  <c r="G6" i="869"/>
  <c r="O5" i="869"/>
  <c r="M5" i="869"/>
  <c r="AB5" i="869" s="1"/>
  <c r="K5" i="869"/>
  <c r="G5" i="869"/>
  <c r="F1" i="869" s="1"/>
  <c r="H2" i="869"/>
  <c r="H1" i="869"/>
  <c r="D1" i="869"/>
  <c r="X34" i="868"/>
  <c r="W34" i="868"/>
  <c r="V34" i="868"/>
  <c r="P34" i="868"/>
  <c r="O34" i="868"/>
  <c r="N34" i="868"/>
  <c r="M34" i="868"/>
  <c r="G34" i="868"/>
  <c r="N16" i="868"/>
  <c r="M16" i="868"/>
  <c r="J16" i="868"/>
  <c r="I16" i="868"/>
  <c r="H16" i="868"/>
  <c r="G16" i="868"/>
  <c r="F16" i="868"/>
  <c r="E16" i="868"/>
  <c r="G8" i="868" s="1"/>
  <c r="M8" i="868"/>
  <c r="I8" i="868"/>
  <c r="F8" i="868"/>
  <c r="M7" i="868"/>
  <c r="K7" i="868"/>
  <c r="I7" i="868"/>
  <c r="G7" i="868"/>
  <c r="F7" i="868"/>
  <c r="E7" i="868"/>
  <c r="M6" i="868"/>
  <c r="K6" i="868"/>
  <c r="I6" i="868"/>
  <c r="G6" i="868"/>
  <c r="F6" i="868"/>
  <c r="E6" i="868"/>
  <c r="AD140" i="867"/>
  <c r="Z140" i="867"/>
  <c r="Y140" i="867"/>
  <c r="L140" i="867"/>
  <c r="O140" i="867" s="1"/>
  <c r="J140" i="867"/>
  <c r="K140" i="867" s="1"/>
  <c r="I140" i="867"/>
  <c r="O126" i="867"/>
  <c r="M126" i="867"/>
  <c r="AF126" i="867" s="1"/>
  <c r="K126" i="867"/>
  <c r="G126" i="867"/>
  <c r="O125" i="867"/>
  <c r="M125" i="867"/>
  <c r="K125" i="867"/>
  <c r="G125" i="867"/>
  <c r="O124" i="867"/>
  <c r="M124" i="867"/>
  <c r="K124" i="867"/>
  <c r="G124" i="867"/>
  <c r="AD123" i="867"/>
  <c r="Z123" i="867"/>
  <c r="Y123" i="867"/>
  <c r="L123" i="867"/>
  <c r="J123" i="867"/>
  <c r="I123" i="867"/>
  <c r="O109" i="867"/>
  <c r="M109" i="867"/>
  <c r="K109" i="867"/>
  <c r="G109" i="867"/>
  <c r="O108" i="867"/>
  <c r="M108" i="867"/>
  <c r="K108" i="867"/>
  <c r="G108" i="867"/>
  <c r="O107" i="867"/>
  <c r="M107" i="867"/>
  <c r="K107" i="867"/>
  <c r="G107" i="867"/>
  <c r="AD106" i="867"/>
  <c r="Z106" i="867"/>
  <c r="Y106" i="867"/>
  <c r="L106" i="867"/>
  <c r="O106" i="867" s="1"/>
  <c r="J106" i="867"/>
  <c r="I106" i="867"/>
  <c r="O91" i="867"/>
  <c r="M91" i="867"/>
  <c r="K91" i="867"/>
  <c r="G91" i="867"/>
  <c r="O90" i="867"/>
  <c r="M90" i="867"/>
  <c r="K90" i="867"/>
  <c r="G90" i="867"/>
  <c r="AD89" i="867"/>
  <c r="Z89" i="867"/>
  <c r="Y89" i="867"/>
  <c r="L89" i="867"/>
  <c r="O89" i="867" s="1"/>
  <c r="J89" i="867"/>
  <c r="I89" i="867"/>
  <c r="O75" i="867"/>
  <c r="N75" i="867"/>
  <c r="Q75" i="867" s="1"/>
  <c r="M75" i="867"/>
  <c r="K75" i="867"/>
  <c r="G75" i="867"/>
  <c r="O74" i="867"/>
  <c r="M74" i="867"/>
  <c r="AF74" i="867" s="1"/>
  <c r="K74" i="867"/>
  <c r="G74" i="867"/>
  <c r="O73" i="867"/>
  <c r="M73" i="867"/>
  <c r="K73" i="867"/>
  <c r="G73" i="867"/>
  <c r="AD72" i="867"/>
  <c r="Z72" i="867"/>
  <c r="Y72" i="867"/>
  <c r="L72" i="867"/>
  <c r="O72" i="867" s="1"/>
  <c r="J72" i="867"/>
  <c r="K72" i="867" s="1"/>
  <c r="I72" i="867"/>
  <c r="O62" i="867"/>
  <c r="M62" i="867"/>
  <c r="K62" i="867"/>
  <c r="G62" i="867"/>
  <c r="AF61" i="867"/>
  <c r="O61" i="867"/>
  <c r="M61" i="867"/>
  <c r="AE61" i="867" s="1"/>
  <c r="K61" i="867"/>
  <c r="G61" i="867"/>
  <c r="AE60" i="867"/>
  <c r="O60" i="867"/>
  <c r="M60" i="867"/>
  <c r="N60" i="867" s="1"/>
  <c r="K60" i="867"/>
  <c r="G60" i="867"/>
  <c r="O59" i="867"/>
  <c r="N59" i="867"/>
  <c r="Q59" i="867" s="1"/>
  <c r="M59" i="867"/>
  <c r="AF59" i="867" s="1"/>
  <c r="K59" i="867"/>
  <c r="G59" i="867"/>
  <c r="O58" i="867"/>
  <c r="M58" i="867"/>
  <c r="K58" i="867"/>
  <c r="G58" i="867"/>
  <c r="O57" i="867"/>
  <c r="M57" i="867"/>
  <c r="K57" i="867"/>
  <c r="G57" i="867"/>
  <c r="O56" i="867"/>
  <c r="M56" i="867"/>
  <c r="K56" i="867"/>
  <c r="G56" i="867"/>
  <c r="AD55" i="867"/>
  <c r="Z55" i="867"/>
  <c r="Y55" i="867"/>
  <c r="L55" i="867"/>
  <c r="O55" i="867" s="1"/>
  <c r="J55" i="867"/>
  <c r="K55" i="867" s="1"/>
  <c r="I55" i="867"/>
  <c r="O44" i="867"/>
  <c r="M44" i="867"/>
  <c r="K44" i="867"/>
  <c r="G44" i="867"/>
  <c r="O43" i="867"/>
  <c r="M43" i="867"/>
  <c r="K43" i="867"/>
  <c r="G43" i="867"/>
  <c r="O42" i="867"/>
  <c r="M42" i="867"/>
  <c r="AF42" i="867" s="1"/>
  <c r="K42" i="867"/>
  <c r="G42" i="867"/>
  <c r="O41" i="867"/>
  <c r="M41" i="867"/>
  <c r="K41" i="867"/>
  <c r="G41" i="867"/>
  <c r="O40" i="867"/>
  <c r="M40" i="867"/>
  <c r="K40" i="867"/>
  <c r="G40" i="867"/>
  <c r="O39" i="867"/>
  <c r="N39" i="867"/>
  <c r="M39" i="867"/>
  <c r="K39" i="867"/>
  <c r="G39" i="867"/>
  <c r="AD38" i="867"/>
  <c r="Z38" i="867"/>
  <c r="Y38" i="867"/>
  <c r="L38" i="867"/>
  <c r="J38" i="867"/>
  <c r="I38" i="867"/>
  <c r="K38" i="867" s="1"/>
  <c r="O27" i="867"/>
  <c r="M27" i="867"/>
  <c r="K27" i="867"/>
  <c r="G27" i="867"/>
  <c r="O26" i="867"/>
  <c r="M26" i="867"/>
  <c r="K26" i="867"/>
  <c r="G26" i="867"/>
  <c r="O25" i="867"/>
  <c r="M25" i="867"/>
  <c r="AF25" i="867" s="1"/>
  <c r="K25" i="867"/>
  <c r="G25" i="867"/>
  <c r="O24" i="867"/>
  <c r="M24" i="867"/>
  <c r="K24" i="867"/>
  <c r="G24" i="867"/>
  <c r="O23" i="867"/>
  <c r="M23" i="867"/>
  <c r="K23" i="867"/>
  <c r="G23" i="867"/>
  <c r="O22" i="867"/>
  <c r="M22" i="867"/>
  <c r="K22" i="867"/>
  <c r="G22" i="867"/>
  <c r="AD21" i="867"/>
  <c r="Z21" i="867"/>
  <c r="Y21" i="867"/>
  <c r="Y2" i="867" s="1"/>
  <c r="O6" i="865" s="1"/>
  <c r="L21" i="867"/>
  <c r="J21" i="867"/>
  <c r="K21" i="867" s="1"/>
  <c r="I21" i="867"/>
  <c r="O7" i="867"/>
  <c r="M7" i="867"/>
  <c r="K7" i="867"/>
  <c r="G7" i="867"/>
  <c r="O6" i="867"/>
  <c r="M6" i="867"/>
  <c r="K6" i="867"/>
  <c r="G6" i="867"/>
  <c r="O5" i="867"/>
  <c r="M5" i="867"/>
  <c r="M21" i="867" s="1"/>
  <c r="K5" i="867"/>
  <c r="G5" i="867"/>
  <c r="H2" i="867"/>
  <c r="D1" i="867"/>
  <c r="L140" i="866"/>
  <c r="J140" i="866"/>
  <c r="K140" i="866" s="1"/>
  <c r="I140" i="866"/>
  <c r="O137" i="866"/>
  <c r="M137" i="866"/>
  <c r="K137" i="866"/>
  <c r="G137" i="866"/>
  <c r="O136" i="866"/>
  <c r="M136" i="866"/>
  <c r="K136" i="866"/>
  <c r="G136" i="866"/>
  <c r="O135" i="866"/>
  <c r="M135" i="866"/>
  <c r="AB135" i="866" s="1"/>
  <c r="K135" i="866"/>
  <c r="G135" i="866"/>
  <c r="O134" i="866"/>
  <c r="M134" i="866"/>
  <c r="AB134" i="866" s="1"/>
  <c r="K134" i="866"/>
  <c r="G134" i="866"/>
  <c r="O133" i="866"/>
  <c r="M133" i="866"/>
  <c r="K133" i="866"/>
  <c r="G133" i="866"/>
  <c r="O132" i="866"/>
  <c r="M132" i="866"/>
  <c r="K132" i="866"/>
  <c r="G132" i="866"/>
  <c r="O131" i="866"/>
  <c r="M131" i="866"/>
  <c r="AB131" i="866" s="1"/>
  <c r="K131" i="866"/>
  <c r="G131" i="866"/>
  <c r="O130" i="866"/>
  <c r="M130" i="866"/>
  <c r="AB130" i="866" s="1"/>
  <c r="K130" i="866"/>
  <c r="G130" i="866"/>
  <c r="AB129" i="866"/>
  <c r="O129" i="866"/>
  <c r="M129" i="866"/>
  <c r="N129" i="866" s="1"/>
  <c r="K129" i="866"/>
  <c r="G129" i="866"/>
  <c r="O128" i="866"/>
  <c r="M128" i="866"/>
  <c r="K128" i="866"/>
  <c r="G128" i="866"/>
  <c r="O127" i="866"/>
  <c r="M127" i="866"/>
  <c r="AB127" i="866" s="1"/>
  <c r="K127" i="866"/>
  <c r="G127" i="866"/>
  <c r="O126" i="866"/>
  <c r="M126" i="866"/>
  <c r="AB126" i="866" s="1"/>
  <c r="K126" i="866"/>
  <c r="G126" i="866"/>
  <c r="O125" i="866"/>
  <c r="M125" i="866"/>
  <c r="K125" i="866"/>
  <c r="G125" i="866"/>
  <c r="O124" i="866"/>
  <c r="M124" i="866"/>
  <c r="K124" i="866"/>
  <c r="G124" i="866"/>
  <c r="L123" i="866"/>
  <c r="O123" i="866" s="1"/>
  <c r="J123" i="866"/>
  <c r="K123" i="866" s="1"/>
  <c r="I123" i="866"/>
  <c r="O116" i="866"/>
  <c r="M116" i="866"/>
  <c r="K116" i="866"/>
  <c r="G116" i="866"/>
  <c r="O115" i="866"/>
  <c r="M115" i="866"/>
  <c r="AB115" i="866" s="1"/>
  <c r="K115" i="866"/>
  <c r="G115" i="866"/>
  <c r="O114" i="866"/>
  <c r="M114" i="866"/>
  <c r="AA114" i="866" s="1"/>
  <c r="K114" i="866"/>
  <c r="G114" i="866"/>
  <c r="O113" i="866"/>
  <c r="M113" i="866"/>
  <c r="K113" i="866"/>
  <c r="G113" i="866"/>
  <c r="O112" i="866"/>
  <c r="M112" i="866"/>
  <c r="K112" i="866"/>
  <c r="G112" i="866"/>
  <c r="O111" i="866"/>
  <c r="M111" i="866"/>
  <c r="AB111" i="866" s="1"/>
  <c r="K111" i="866"/>
  <c r="G111" i="866"/>
  <c r="O110" i="866"/>
  <c r="M110" i="866"/>
  <c r="AA110" i="866" s="1"/>
  <c r="K110" i="866"/>
  <c r="G110" i="866"/>
  <c r="O109" i="866"/>
  <c r="M109" i="866"/>
  <c r="K109" i="866"/>
  <c r="G109" i="866"/>
  <c r="O108" i="866"/>
  <c r="N108" i="866"/>
  <c r="Q108" i="866" s="1"/>
  <c r="M108" i="866"/>
  <c r="K108" i="866"/>
  <c r="G108" i="866"/>
  <c r="O107" i="866"/>
  <c r="M107" i="866"/>
  <c r="M123" i="866" s="1"/>
  <c r="K107" i="866"/>
  <c r="G107" i="866"/>
  <c r="L106" i="866"/>
  <c r="O106" i="866" s="1"/>
  <c r="J106" i="866"/>
  <c r="I106" i="866"/>
  <c r="AA93" i="866"/>
  <c r="O93" i="866"/>
  <c r="M93" i="866"/>
  <c r="AB93" i="866" s="1"/>
  <c r="K93" i="866"/>
  <c r="G93" i="866"/>
  <c r="AA92" i="866"/>
  <c r="O92" i="866"/>
  <c r="M92" i="866"/>
  <c r="N92" i="866" s="1"/>
  <c r="K92" i="866"/>
  <c r="G92" i="866"/>
  <c r="O91" i="866"/>
  <c r="M91" i="866"/>
  <c r="K91" i="866"/>
  <c r="G91" i="866"/>
  <c r="O90" i="866"/>
  <c r="M90" i="866"/>
  <c r="K90" i="866"/>
  <c r="G90" i="866"/>
  <c r="L89" i="866"/>
  <c r="J89" i="866"/>
  <c r="K89" i="866" s="1"/>
  <c r="I89" i="866"/>
  <c r="O73" i="866"/>
  <c r="M73" i="866"/>
  <c r="K73" i="866"/>
  <c r="G73" i="866"/>
  <c r="L72" i="866"/>
  <c r="O72" i="866" s="1"/>
  <c r="J72" i="866"/>
  <c r="I72" i="866"/>
  <c r="K72" i="866" s="1"/>
  <c r="O62" i="866"/>
  <c r="M62" i="866"/>
  <c r="AA62" i="866" s="1"/>
  <c r="K62" i="866"/>
  <c r="G62" i="866"/>
  <c r="O61" i="866"/>
  <c r="M61" i="866"/>
  <c r="K61" i="866"/>
  <c r="G61" i="866"/>
  <c r="O60" i="866"/>
  <c r="M60" i="866"/>
  <c r="K60" i="866"/>
  <c r="G60" i="866"/>
  <c r="O59" i="866"/>
  <c r="M59" i="866"/>
  <c r="AB59" i="866" s="1"/>
  <c r="K59" i="866"/>
  <c r="G59" i="866"/>
  <c r="O58" i="866"/>
  <c r="M58" i="866"/>
  <c r="AA58" i="866" s="1"/>
  <c r="K58" i="866"/>
  <c r="G58" i="866"/>
  <c r="AA57" i="866"/>
  <c r="O57" i="866"/>
  <c r="M57" i="866"/>
  <c r="K57" i="866"/>
  <c r="G57" i="866"/>
  <c r="O56" i="866"/>
  <c r="M56" i="866"/>
  <c r="K56" i="866"/>
  <c r="G56" i="866"/>
  <c r="L55" i="866"/>
  <c r="J55" i="866"/>
  <c r="K55" i="866" s="1"/>
  <c r="I55" i="866"/>
  <c r="O45" i="866"/>
  <c r="M45" i="866"/>
  <c r="K45" i="866"/>
  <c r="G45" i="866"/>
  <c r="O44" i="866"/>
  <c r="M44" i="866"/>
  <c r="AB44" i="866" s="1"/>
  <c r="K44" i="866"/>
  <c r="G44" i="866"/>
  <c r="O43" i="866"/>
  <c r="M43" i="866"/>
  <c r="K43" i="866"/>
  <c r="G43" i="866"/>
  <c r="AB42" i="866"/>
  <c r="O42" i="866"/>
  <c r="N42" i="866"/>
  <c r="Q42" i="866" s="1"/>
  <c r="M42" i="866"/>
  <c r="AA42" i="866" s="1"/>
  <c r="K42" i="866"/>
  <c r="G42" i="866"/>
  <c r="O41" i="866"/>
  <c r="M41" i="866"/>
  <c r="AB41" i="866" s="1"/>
  <c r="K41" i="866"/>
  <c r="G41" i="866"/>
  <c r="O40" i="866"/>
  <c r="M40" i="866"/>
  <c r="K40" i="866"/>
  <c r="G40" i="866"/>
  <c r="O39" i="866"/>
  <c r="M39" i="866"/>
  <c r="K39" i="866"/>
  <c r="G39" i="866"/>
  <c r="L38" i="866"/>
  <c r="J38" i="866"/>
  <c r="I38" i="866"/>
  <c r="O24" i="866"/>
  <c r="M24" i="866"/>
  <c r="N24" i="866" s="1"/>
  <c r="K24" i="866"/>
  <c r="G24" i="866"/>
  <c r="O23" i="866"/>
  <c r="M23" i="866"/>
  <c r="AB23" i="866" s="1"/>
  <c r="K23" i="866"/>
  <c r="G23" i="866"/>
  <c r="O22" i="866"/>
  <c r="M22" i="866"/>
  <c r="K22" i="866"/>
  <c r="G22" i="866"/>
  <c r="L21" i="866"/>
  <c r="O21" i="866" s="1"/>
  <c r="J21" i="866"/>
  <c r="K21" i="866" s="1"/>
  <c r="I21" i="866"/>
  <c r="O9" i="866"/>
  <c r="M9" i="866"/>
  <c r="AA9" i="866" s="1"/>
  <c r="K9" i="866"/>
  <c r="G9" i="866"/>
  <c r="O8" i="866"/>
  <c r="M8" i="866"/>
  <c r="K8" i="866"/>
  <c r="G8" i="866"/>
  <c r="O7" i="866"/>
  <c r="M7" i="866"/>
  <c r="K7" i="866"/>
  <c r="G7" i="866"/>
  <c r="O6" i="866"/>
  <c r="M6" i="866"/>
  <c r="AB6" i="866" s="1"/>
  <c r="K6" i="866"/>
  <c r="G6" i="866"/>
  <c r="O5" i="866"/>
  <c r="M5" i="866"/>
  <c r="AB5" i="866" s="1"/>
  <c r="K5" i="866"/>
  <c r="G5" i="866"/>
  <c r="F1" i="866" s="1"/>
  <c r="H2" i="866"/>
  <c r="H1" i="866"/>
  <c r="D1" i="866"/>
  <c r="X34" i="865"/>
  <c r="W34" i="865"/>
  <c r="V34" i="865"/>
  <c r="P34" i="865"/>
  <c r="O34" i="865"/>
  <c r="N34" i="865"/>
  <c r="M34" i="865"/>
  <c r="K8" i="865" s="1"/>
  <c r="G34" i="865"/>
  <c r="N16" i="865"/>
  <c r="M16" i="865"/>
  <c r="J16" i="865"/>
  <c r="I16" i="865"/>
  <c r="E8" i="865" s="1"/>
  <c r="H16" i="865"/>
  <c r="G16" i="865"/>
  <c r="F16" i="865"/>
  <c r="E16" i="865"/>
  <c r="M8" i="865"/>
  <c r="I8" i="865"/>
  <c r="F8" i="865"/>
  <c r="M7" i="865"/>
  <c r="K7" i="865"/>
  <c r="I7" i="865"/>
  <c r="G7" i="865"/>
  <c r="F7" i="865"/>
  <c r="E7" i="865"/>
  <c r="M6" i="865"/>
  <c r="K6" i="865"/>
  <c r="I6" i="865"/>
  <c r="G6" i="865"/>
  <c r="F6" i="865"/>
  <c r="E6" i="865"/>
  <c r="AD140" i="864"/>
  <c r="Z140" i="864"/>
  <c r="Y140" i="864"/>
  <c r="L140" i="864"/>
  <c r="J140" i="864"/>
  <c r="I140" i="864"/>
  <c r="O126" i="864"/>
  <c r="M126" i="864"/>
  <c r="AF126" i="864" s="1"/>
  <c r="K126" i="864"/>
  <c r="G126" i="864"/>
  <c r="AE125" i="864"/>
  <c r="O125" i="864"/>
  <c r="M125" i="864"/>
  <c r="AF125" i="864" s="1"/>
  <c r="K125" i="864"/>
  <c r="G125" i="864"/>
  <c r="AF124" i="864"/>
  <c r="O124" i="864"/>
  <c r="M124" i="864"/>
  <c r="K124" i="864"/>
  <c r="G124" i="864"/>
  <c r="AD123" i="864"/>
  <c r="Z123" i="864"/>
  <c r="Y123" i="864"/>
  <c r="L123" i="864"/>
  <c r="J123" i="864"/>
  <c r="I123" i="864"/>
  <c r="O109" i="864"/>
  <c r="M109" i="864"/>
  <c r="K109" i="864"/>
  <c r="G109" i="864"/>
  <c r="O108" i="864"/>
  <c r="M108" i="864"/>
  <c r="K108" i="864"/>
  <c r="G108" i="864"/>
  <c r="O107" i="864"/>
  <c r="M107" i="864"/>
  <c r="N107" i="864" s="1"/>
  <c r="K107" i="864"/>
  <c r="G107" i="864"/>
  <c r="AD106" i="864"/>
  <c r="Z106" i="864"/>
  <c r="Y106" i="864"/>
  <c r="L106" i="864"/>
  <c r="O106" i="864" s="1"/>
  <c r="J106" i="864"/>
  <c r="K106" i="864" s="1"/>
  <c r="I106" i="864"/>
  <c r="O91" i="864"/>
  <c r="M91" i="864"/>
  <c r="N91" i="864" s="1"/>
  <c r="K91" i="864"/>
  <c r="G91" i="864"/>
  <c r="O90" i="864"/>
  <c r="M90" i="864"/>
  <c r="K90" i="864"/>
  <c r="G90" i="864"/>
  <c r="AD89" i="864"/>
  <c r="Z89" i="864"/>
  <c r="Y89" i="864"/>
  <c r="L89" i="864"/>
  <c r="J89" i="864"/>
  <c r="I89" i="864"/>
  <c r="K89" i="864" s="1"/>
  <c r="O75" i="864"/>
  <c r="M75" i="864"/>
  <c r="K75" i="864"/>
  <c r="G75" i="864"/>
  <c r="O74" i="864"/>
  <c r="M74" i="864"/>
  <c r="K74" i="864"/>
  <c r="G74" i="864"/>
  <c r="O73" i="864"/>
  <c r="M73" i="864"/>
  <c r="K73" i="864"/>
  <c r="G73" i="864"/>
  <c r="AD72" i="864"/>
  <c r="Z72" i="864"/>
  <c r="Y72" i="864"/>
  <c r="L72" i="864"/>
  <c r="J72" i="864"/>
  <c r="I72" i="864"/>
  <c r="K72" i="864" s="1"/>
  <c r="AF62" i="864"/>
  <c r="O62" i="864"/>
  <c r="M62" i="864"/>
  <c r="K62" i="864"/>
  <c r="G62" i="864"/>
  <c r="O61" i="864"/>
  <c r="M61" i="864"/>
  <c r="K61" i="864"/>
  <c r="G61" i="864"/>
  <c r="O60" i="864"/>
  <c r="M60" i="864"/>
  <c r="N60" i="864" s="1"/>
  <c r="K60" i="864"/>
  <c r="G60" i="864"/>
  <c r="O59" i="864"/>
  <c r="M59" i="864"/>
  <c r="K59" i="864"/>
  <c r="G59" i="864"/>
  <c r="O58" i="864"/>
  <c r="M58" i="864"/>
  <c r="K58" i="864"/>
  <c r="G58" i="864"/>
  <c r="O57" i="864"/>
  <c r="M57" i="864"/>
  <c r="K57" i="864"/>
  <c r="G57" i="864"/>
  <c r="O56" i="864"/>
  <c r="M56" i="864"/>
  <c r="K56" i="864"/>
  <c r="G56" i="864"/>
  <c r="AD55" i="864"/>
  <c r="Z55" i="864"/>
  <c r="Y55" i="864"/>
  <c r="L55" i="864"/>
  <c r="J55" i="864"/>
  <c r="I55" i="864"/>
  <c r="O44" i="864"/>
  <c r="M44" i="864"/>
  <c r="K44" i="864"/>
  <c r="G44" i="864"/>
  <c r="O43" i="864"/>
  <c r="M43" i="864"/>
  <c r="N43" i="864" s="1"/>
  <c r="K43" i="864"/>
  <c r="G43" i="864"/>
  <c r="O42" i="864"/>
  <c r="M42" i="864"/>
  <c r="AF42" i="864" s="1"/>
  <c r="K42" i="864"/>
  <c r="G42" i="864"/>
  <c r="O41" i="864"/>
  <c r="M41" i="864"/>
  <c r="K41" i="864"/>
  <c r="G41" i="864"/>
  <c r="O40" i="864"/>
  <c r="M40" i="864"/>
  <c r="K40" i="864"/>
  <c r="G40" i="864"/>
  <c r="O39" i="864"/>
  <c r="M39" i="864"/>
  <c r="K39" i="864"/>
  <c r="G39" i="864"/>
  <c r="AD38" i="864"/>
  <c r="Z38" i="864"/>
  <c r="Y38" i="864"/>
  <c r="L38" i="864"/>
  <c r="O38" i="864" s="1"/>
  <c r="J38" i="864"/>
  <c r="I38" i="864"/>
  <c r="K38" i="864" s="1"/>
  <c r="O27" i="864"/>
  <c r="M27" i="864"/>
  <c r="K27" i="864"/>
  <c r="G27" i="864"/>
  <c r="O26" i="864"/>
  <c r="N26" i="864"/>
  <c r="Q26" i="864" s="1"/>
  <c r="M26" i="864"/>
  <c r="K26" i="864"/>
  <c r="G26" i="864"/>
  <c r="O25" i="864"/>
  <c r="M25" i="864"/>
  <c r="K25" i="864"/>
  <c r="G25" i="864"/>
  <c r="O24" i="864"/>
  <c r="M24" i="864"/>
  <c r="K24" i="864"/>
  <c r="G24" i="864"/>
  <c r="O23" i="864"/>
  <c r="M23" i="864"/>
  <c r="K23" i="864"/>
  <c r="G23" i="864"/>
  <c r="O22" i="864"/>
  <c r="M22" i="864"/>
  <c r="N22" i="864" s="1"/>
  <c r="K22" i="864"/>
  <c r="G22" i="864"/>
  <c r="AD21" i="864"/>
  <c r="Z21" i="864"/>
  <c r="Y21" i="864"/>
  <c r="L21" i="864"/>
  <c r="J21" i="864"/>
  <c r="K21" i="864" s="1"/>
  <c r="I21" i="864"/>
  <c r="O7" i="864"/>
  <c r="M7" i="864"/>
  <c r="N7" i="864" s="1"/>
  <c r="K7" i="864"/>
  <c r="G7" i="864"/>
  <c r="O6" i="864"/>
  <c r="M6" i="864"/>
  <c r="K6" i="864"/>
  <c r="G6" i="864"/>
  <c r="F1" i="864" s="1"/>
  <c r="O5" i="864"/>
  <c r="M5" i="864"/>
  <c r="M21" i="864" s="1"/>
  <c r="K5" i="864"/>
  <c r="G5" i="864"/>
  <c r="AD2" i="864"/>
  <c r="Z2" i="864"/>
  <c r="Y2" i="864"/>
  <c r="H2" i="864"/>
  <c r="H1" i="864"/>
  <c r="D1" i="864"/>
  <c r="L140" i="863"/>
  <c r="O140" i="863" s="1"/>
  <c r="J140" i="863"/>
  <c r="I140" i="863"/>
  <c r="O137" i="863"/>
  <c r="M137" i="863"/>
  <c r="N137" i="863" s="1"/>
  <c r="K137" i="863"/>
  <c r="G137" i="863"/>
  <c r="O136" i="863"/>
  <c r="M136" i="863"/>
  <c r="N136" i="863" s="1"/>
  <c r="K136" i="863"/>
  <c r="G136" i="863"/>
  <c r="O135" i="863"/>
  <c r="M135" i="863"/>
  <c r="K135" i="863"/>
  <c r="G135" i="863"/>
  <c r="O134" i="863"/>
  <c r="M134" i="863"/>
  <c r="K134" i="863"/>
  <c r="G134" i="863"/>
  <c r="O133" i="863"/>
  <c r="M133" i="863"/>
  <c r="N133" i="863" s="1"/>
  <c r="K133" i="863"/>
  <c r="G133" i="863"/>
  <c r="O132" i="863"/>
  <c r="M132" i="863"/>
  <c r="N132" i="863" s="1"/>
  <c r="K132" i="863"/>
  <c r="G132" i="863"/>
  <c r="O131" i="863"/>
  <c r="M131" i="863"/>
  <c r="K131" i="863"/>
  <c r="G131" i="863"/>
  <c r="O130" i="863"/>
  <c r="M130" i="863"/>
  <c r="K130" i="863"/>
  <c r="G130" i="863"/>
  <c r="O129" i="863"/>
  <c r="M129" i="863"/>
  <c r="N129" i="863" s="1"/>
  <c r="K129" i="863"/>
  <c r="G129" i="863"/>
  <c r="O128" i="863"/>
  <c r="M128" i="863"/>
  <c r="N128" i="863" s="1"/>
  <c r="K128" i="863"/>
  <c r="G128" i="863"/>
  <c r="O127" i="863"/>
  <c r="M127" i="863"/>
  <c r="K127" i="863"/>
  <c r="G127" i="863"/>
  <c r="O126" i="863"/>
  <c r="M126" i="863"/>
  <c r="K126" i="863"/>
  <c r="G126" i="863"/>
  <c r="O125" i="863"/>
  <c r="M125" i="863"/>
  <c r="N125" i="863" s="1"/>
  <c r="K125" i="863"/>
  <c r="G125" i="863"/>
  <c r="O124" i="863"/>
  <c r="M124" i="863"/>
  <c r="K124" i="863"/>
  <c r="G124" i="863"/>
  <c r="L123" i="863"/>
  <c r="J123" i="863"/>
  <c r="K123" i="863" s="1"/>
  <c r="I123" i="863"/>
  <c r="O116" i="863"/>
  <c r="M116" i="863"/>
  <c r="K116" i="863"/>
  <c r="G116" i="863"/>
  <c r="AA115" i="863"/>
  <c r="O115" i="863"/>
  <c r="M115" i="863"/>
  <c r="K115" i="863"/>
  <c r="G115" i="863"/>
  <c r="O114" i="863"/>
  <c r="M114" i="863"/>
  <c r="AA114" i="863" s="1"/>
  <c r="K114" i="863"/>
  <c r="G114" i="863"/>
  <c r="O113" i="863"/>
  <c r="M113" i="863"/>
  <c r="N113" i="863" s="1"/>
  <c r="K113" i="863"/>
  <c r="G113" i="863"/>
  <c r="O112" i="863"/>
  <c r="M112" i="863"/>
  <c r="K112" i="863"/>
  <c r="G112" i="863"/>
  <c r="O111" i="863"/>
  <c r="M111" i="863"/>
  <c r="K111" i="863"/>
  <c r="G111" i="863"/>
  <c r="O110" i="863"/>
  <c r="M110" i="863"/>
  <c r="AA110" i="863" s="1"/>
  <c r="K110" i="863"/>
  <c r="G110" i="863"/>
  <c r="O109" i="863"/>
  <c r="M109" i="863"/>
  <c r="N109" i="863" s="1"/>
  <c r="K109" i="863"/>
  <c r="G109" i="863"/>
  <c r="O108" i="863"/>
  <c r="M108" i="863"/>
  <c r="K108" i="863"/>
  <c r="G108" i="863"/>
  <c r="O107" i="863"/>
  <c r="M107" i="863"/>
  <c r="K107" i="863"/>
  <c r="G107" i="863"/>
  <c r="L106" i="863"/>
  <c r="O106" i="863" s="1"/>
  <c r="J106" i="863"/>
  <c r="I106" i="863"/>
  <c r="O93" i="863"/>
  <c r="M93" i="863"/>
  <c r="K93" i="863"/>
  <c r="G93" i="863"/>
  <c r="O92" i="863"/>
  <c r="M92" i="863"/>
  <c r="N92" i="863" s="1"/>
  <c r="K92" i="863"/>
  <c r="G92" i="863"/>
  <c r="O91" i="863"/>
  <c r="M91" i="863"/>
  <c r="K91" i="863"/>
  <c r="G91" i="863"/>
  <c r="O90" i="863"/>
  <c r="M90" i="863"/>
  <c r="K90" i="863"/>
  <c r="G90" i="863"/>
  <c r="L89" i="863"/>
  <c r="J89" i="863"/>
  <c r="K89" i="863" s="1"/>
  <c r="I89" i="863"/>
  <c r="O73" i="863"/>
  <c r="N73" i="863"/>
  <c r="M73" i="863"/>
  <c r="K73" i="863"/>
  <c r="G73" i="863"/>
  <c r="L72" i="863"/>
  <c r="J72" i="863"/>
  <c r="K72" i="863" s="1"/>
  <c r="I72" i="863"/>
  <c r="O72" i="863" s="1"/>
  <c r="O62" i="863"/>
  <c r="M62" i="863"/>
  <c r="AA62" i="863" s="1"/>
  <c r="K62" i="863"/>
  <c r="G62" i="863"/>
  <c r="O61" i="863"/>
  <c r="M61" i="863"/>
  <c r="N61" i="863" s="1"/>
  <c r="K61" i="863"/>
  <c r="G61" i="863"/>
  <c r="O60" i="863"/>
  <c r="M60" i="863"/>
  <c r="K60" i="863"/>
  <c r="G60" i="863"/>
  <c r="O59" i="863"/>
  <c r="M59" i="863"/>
  <c r="AB59" i="863" s="1"/>
  <c r="K59" i="863"/>
  <c r="G59" i="863"/>
  <c r="O58" i="863"/>
  <c r="M58" i="863"/>
  <c r="AA58" i="863" s="1"/>
  <c r="K58" i="863"/>
  <c r="G58" i="863"/>
  <c r="O57" i="863"/>
  <c r="M57" i="863"/>
  <c r="N57" i="863" s="1"/>
  <c r="K57" i="863"/>
  <c r="G57" i="863"/>
  <c r="O56" i="863"/>
  <c r="M56" i="863"/>
  <c r="K56" i="863"/>
  <c r="G56" i="863"/>
  <c r="L55" i="863"/>
  <c r="J55" i="863"/>
  <c r="K55" i="863" s="1"/>
  <c r="I55" i="863"/>
  <c r="O55" i="863" s="1"/>
  <c r="O45" i="863"/>
  <c r="M45" i="863"/>
  <c r="K45" i="863"/>
  <c r="G45" i="863"/>
  <c r="O44" i="863"/>
  <c r="M44" i="863"/>
  <c r="K44" i="863"/>
  <c r="G44" i="863"/>
  <c r="O43" i="863"/>
  <c r="M43" i="863"/>
  <c r="K43" i="863"/>
  <c r="G43" i="863"/>
  <c r="O42" i="863"/>
  <c r="M42" i="863"/>
  <c r="K42" i="863"/>
  <c r="G42" i="863"/>
  <c r="O41" i="863"/>
  <c r="M41" i="863"/>
  <c r="K41" i="863"/>
  <c r="G41" i="863"/>
  <c r="O40" i="863"/>
  <c r="M40" i="863"/>
  <c r="K40" i="863"/>
  <c r="G40" i="863"/>
  <c r="O39" i="863"/>
  <c r="M39" i="863"/>
  <c r="N39" i="863" s="1"/>
  <c r="K39" i="863"/>
  <c r="G39" i="863"/>
  <c r="L38" i="863"/>
  <c r="J38" i="863"/>
  <c r="K38" i="863" s="1"/>
  <c r="I38" i="863"/>
  <c r="O24" i="863"/>
  <c r="M24" i="863"/>
  <c r="N24" i="863" s="1"/>
  <c r="K24" i="863"/>
  <c r="G24" i="863"/>
  <c r="O23" i="863"/>
  <c r="M23" i="863"/>
  <c r="M38" i="863" s="1"/>
  <c r="K23" i="863"/>
  <c r="G23" i="863"/>
  <c r="O22" i="863"/>
  <c r="M22" i="863"/>
  <c r="K22" i="863"/>
  <c r="G22" i="863"/>
  <c r="L21" i="863"/>
  <c r="J21" i="863"/>
  <c r="K21" i="863" s="1"/>
  <c r="I21" i="863"/>
  <c r="O9" i="863"/>
  <c r="M9" i="863"/>
  <c r="AA9" i="863" s="1"/>
  <c r="K9" i="863"/>
  <c r="G9" i="863"/>
  <c r="O8" i="863"/>
  <c r="M8" i="863"/>
  <c r="N8" i="863" s="1"/>
  <c r="K8" i="863"/>
  <c r="G8" i="863"/>
  <c r="O7" i="863"/>
  <c r="M7" i="863"/>
  <c r="K7" i="863"/>
  <c r="G7" i="863"/>
  <c r="AA6" i="863"/>
  <c r="O6" i="863"/>
  <c r="M6" i="863"/>
  <c r="K6" i="863"/>
  <c r="G6" i="863"/>
  <c r="O5" i="863"/>
  <c r="M5" i="863"/>
  <c r="AB5" i="863" s="1"/>
  <c r="K5" i="863"/>
  <c r="G5" i="863"/>
  <c r="H2" i="863"/>
  <c r="H1" i="863"/>
  <c r="F1" i="863"/>
  <c r="F2" i="863" s="1"/>
  <c r="D1" i="863"/>
  <c r="X34" i="862"/>
  <c r="W34" i="862"/>
  <c r="V34" i="862"/>
  <c r="P34" i="862"/>
  <c r="M8" i="862" s="1"/>
  <c r="O34" i="862"/>
  <c r="N34" i="862"/>
  <c r="M34" i="862"/>
  <c r="K8" i="862" s="1"/>
  <c r="G34" i="862"/>
  <c r="N16" i="862"/>
  <c r="M16" i="862"/>
  <c r="J16" i="862"/>
  <c r="I16" i="862"/>
  <c r="E8" i="862" s="1"/>
  <c r="H16" i="862"/>
  <c r="G16" i="862"/>
  <c r="F16" i="862"/>
  <c r="E16" i="862"/>
  <c r="G8" i="862" s="1"/>
  <c r="I8" i="862"/>
  <c r="F8" i="862"/>
  <c r="M7" i="862"/>
  <c r="K7" i="862"/>
  <c r="I7" i="862"/>
  <c r="G7" i="862"/>
  <c r="F7" i="862"/>
  <c r="E7" i="862"/>
  <c r="R6" i="862"/>
  <c r="P6" i="862"/>
  <c r="O6" i="862"/>
  <c r="M6" i="862"/>
  <c r="K6" i="862"/>
  <c r="I6" i="862"/>
  <c r="G6" i="862"/>
  <c r="F6" i="862"/>
  <c r="E6" i="862"/>
  <c r="F3" i="862"/>
  <c r="AD140" i="861"/>
  <c r="Z140" i="861"/>
  <c r="Y140" i="861"/>
  <c r="L140" i="861"/>
  <c r="J140" i="861"/>
  <c r="K140" i="861" s="1"/>
  <c r="I140" i="861"/>
  <c r="O126" i="861"/>
  <c r="M126" i="861"/>
  <c r="AF126" i="861" s="1"/>
  <c r="K126" i="861"/>
  <c r="G126" i="861"/>
  <c r="O125" i="861"/>
  <c r="M125" i="861"/>
  <c r="K125" i="861"/>
  <c r="G125" i="861"/>
  <c r="O124" i="861"/>
  <c r="M124" i="861"/>
  <c r="K124" i="861"/>
  <c r="G124" i="861"/>
  <c r="AD123" i="861"/>
  <c r="Z123" i="861"/>
  <c r="Y123" i="861"/>
  <c r="L123" i="861"/>
  <c r="O123" i="861" s="1"/>
  <c r="J123" i="861"/>
  <c r="I123" i="861"/>
  <c r="O109" i="861"/>
  <c r="M109" i="861"/>
  <c r="K109" i="861"/>
  <c r="G109" i="861"/>
  <c r="O108" i="861"/>
  <c r="M108" i="861"/>
  <c r="K108" i="861"/>
  <c r="G108" i="861"/>
  <c r="O107" i="861"/>
  <c r="M107" i="861"/>
  <c r="K107" i="861"/>
  <c r="G107" i="861"/>
  <c r="AD106" i="861"/>
  <c r="Z106" i="861"/>
  <c r="Y106" i="861"/>
  <c r="L106" i="861"/>
  <c r="J106" i="861"/>
  <c r="K106" i="861" s="1"/>
  <c r="I106" i="861"/>
  <c r="O91" i="861"/>
  <c r="M91" i="861"/>
  <c r="K91" i="861"/>
  <c r="G91" i="861"/>
  <c r="O90" i="861"/>
  <c r="M90" i="861"/>
  <c r="K90" i="861"/>
  <c r="G90" i="861"/>
  <c r="AD89" i="861"/>
  <c r="Z89" i="861"/>
  <c r="Y89" i="861"/>
  <c r="L89" i="861"/>
  <c r="O89" i="861" s="1"/>
  <c r="J89" i="861"/>
  <c r="I89" i="861"/>
  <c r="O75" i="861"/>
  <c r="M75" i="861"/>
  <c r="K75" i="861"/>
  <c r="G75" i="861"/>
  <c r="O74" i="861"/>
  <c r="M74" i="861"/>
  <c r="K74" i="861"/>
  <c r="G74" i="861"/>
  <c r="O73" i="861"/>
  <c r="M73" i="861"/>
  <c r="K73" i="861"/>
  <c r="G73" i="861"/>
  <c r="AD72" i="861"/>
  <c r="Z72" i="861"/>
  <c r="Y72" i="861"/>
  <c r="L72" i="861"/>
  <c r="J72" i="861"/>
  <c r="K72" i="861" s="1"/>
  <c r="I72" i="861"/>
  <c r="O62" i="861"/>
  <c r="M62" i="861"/>
  <c r="K62" i="861"/>
  <c r="G62" i="861"/>
  <c r="O61" i="861"/>
  <c r="M61" i="861"/>
  <c r="K61" i="861"/>
  <c r="G61" i="861"/>
  <c r="O60" i="861"/>
  <c r="M60" i="861"/>
  <c r="K60" i="861"/>
  <c r="G60" i="861"/>
  <c r="O59" i="861"/>
  <c r="M59" i="861"/>
  <c r="AF59" i="861" s="1"/>
  <c r="K59" i="861"/>
  <c r="G59" i="861"/>
  <c r="O58" i="861"/>
  <c r="M58" i="861"/>
  <c r="K58" i="861"/>
  <c r="G58" i="861"/>
  <c r="O57" i="861"/>
  <c r="N57" i="861"/>
  <c r="M57" i="861"/>
  <c r="K57" i="861"/>
  <c r="G57" i="861"/>
  <c r="AE56" i="861"/>
  <c r="O56" i="861"/>
  <c r="M56" i="861"/>
  <c r="K56" i="861"/>
  <c r="G56" i="861"/>
  <c r="AD55" i="861"/>
  <c r="Z55" i="861"/>
  <c r="Y55" i="861"/>
  <c r="L55" i="861"/>
  <c r="J55" i="861"/>
  <c r="I55" i="861"/>
  <c r="O44" i="861"/>
  <c r="M44" i="861"/>
  <c r="K44" i="861"/>
  <c r="G44" i="861"/>
  <c r="O43" i="861"/>
  <c r="M43" i="861"/>
  <c r="N43" i="861" s="1"/>
  <c r="K43" i="861"/>
  <c r="G43" i="861"/>
  <c r="O42" i="861"/>
  <c r="M42" i="861"/>
  <c r="AF42" i="861" s="1"/>
  <c r="K42" i="861"/>
  <c r="G42" i="861"/>
  <c r="O41" i="861"/>
  <c r="M41" i="861"/>
  <c r="AF41" i="861" s="1"/>
  <c r="K41" i="861"/>
  <c r="G41" i="861"/>
  <c r="O40" i="861"/>
  <c r="M40" i="861"/>
  <c r="K40" i="861"/>
  <c r="G40" i="861"/>
  <c r="O39" i="861"/>
  <c r="M39" i="861"/>
  <c r="K39" i="861"/>
  <c r="G39" i="861"/>
  <c r="AD38" i="861"/>
  <c r="Z38" i="861"/>
  <c r="Y38" i="861"/>
  <c r="L38" i="861"/>
  <c r="J38" i="861"/>
  <c r="I38" i="861"/>
  <c r="O27" i="861"/>
  <c r="N27" i="861"/>
  <c r="Q27" i="861" s="1"/>
  <c r="M27" i="861"/>
  <c r="K27" i="861"/>
  <c r="G27" i="861"/>
  <c r="O26" i="861"/>
  <c r="M26" i="861"/>
  <c r="K26" i="861"/>
  <c r="G26" i="861"/>
  <c r="O25" i="861"/>
  <c r="M25" i="861"/>
  <c r="AF25" i="861" s="1"/>
  <c r="K25" i="861"/>
  <c r="G25" i="861"/>
  <c r="O24" i="861"/>
  <c r="M24" i="861"/>
  <c r="K24" i="861"/>
  <c r="G24" i="861"/>
  <c r="O23" i="861"/>
  <c r="M23" i="861"/>
  <c r="K23" i="861"/>
  <c r="G23" i="861"/>
  <c r="O22" i="861"/>
  <c r="M22" i="861"/>
  <c r="N22" i="861" s="1"/>
  <c r="K22" i="861"/>
  <c r="G22" i="861"/>
  <c r="AD21" i="861"/>
  <c r="Z21" i="861"/>
  <c r="Y21" i="861"/>
  <c r="L21" i="861"/>
  <c r="J21" i="861"/>
  <c r="I21" i="861"/>
  <c r="K21" i="861" s="1"/>
  <c r="O7" i="861"/>
  <c r="M7" i="861"/>
  <c r="K7" i="861"/>
  <c r="G7" i="861"/>
  <c r="O6" i="861"/>
  <c r="M6" i="861"/>
  <c r="AF6" i="861" s="1"/>
  <c r="K6" i="861"/>
  <c r="G6" i="861"/>
  <c r="O5" i="861"/>
  <c r="M5" i="861"/>
  <c r="M21" i="861" s="1"/>
  <c r="K5" i="861"/>
  <c r="G5" i="861"/>
  <c r="AD2" i="861"/>
  <c r="H2" i="861"/>
  <c r="D1" i="861"/>
  <c r="L140" i="860"/>
  <c r="J140" i="860"/>
  <c r="I140" i="860"/>
  <c r="O140" i="860" s="1"/>
  <c r="O136" i="860"/>
  <c r="M136" i="860"/>
  <c r="K136" i="860"/>
  <c r="G136" i="860"/>
  <c r="O135" i="860"/>
  <c r="M135" i="860"/>
  <c r="K135" i="860"/>
  <c r="G135" i="860"/>
  <c r="O134" i="860"/>
  <c r="M134" i="860"/>
  <c r="K134" i="860"/>
  <c r="G134" i="860"/>
  <c r="O133" i="860"/>
  <c r="M133" i="860"/>
  <c r="AB133" i="860" s="1"/>
  <c r="K133" i="860"/>
  <c r="G133" i="860"/>
  <c r="O132" i="860"/>
  <c r="M132" i="860"/>
  <c r="K132" i="860"/>
  <c r="G132" i="860"/>
  <c r="O131" i="860"/>
  <c r="M131" i="860"/>
  <c r="K131" i="860"/>
  <c r="G131" i="860"/>
  <c r="O130" i="860"/>
  <c r="M130" i="860"/>
  <c r="K130" i="860"/>
  <c r="G130" i="860"/>
  <c r="O129" i="860"/>
  <c r="M129" i="860"/>
  <c r="AB129" i="860" s="1"/>
  <c r="K129" i="860"/>
  <c r="G129" i="860"/>
  <c r="O128" i="860"/>
  <c r="M128" i="860"/>
  <c r="K128" i="860"/>
  <c r="G128" i="860"/>
  <c r="O127" i="860"/>
  <c r="M127" i="860"/>
  <c r="K127" i="860"/>
  <c r="G127" i="860"/>
  <c r="O126" i="860"/>
  <c r="M126" i="860"/>
  <c r="K126" i="860"/>
  <c r="G126" i="860"/>
  <c r="O125" i="860"/>
  <c r="M125" i="860"/>
  <c r="AB125" i="860" s="1"/>
  <c r="K125" i="860"/>
  <c r="G125" i="860"/>
  <c r="AB124" i="860"/>
  <c r="O124" i="860"/>
  <c r="M124" i="860"/>
  <c r="K124" i="860"/>
  <c r="G124" i="860"/>
  <c r="L123" i="860"/>
  <c r="O123" i="860" s="1"/>
  <c r="J123" i="860"/>
  <c r="K123" i="860" s="1"/>
  <c r="I123" i="860"/>
  <c r="O116" i="860"/>
  <c r="M116" i="860"/>
  <c r="K116" i="860"/>
  <c r="G116" i="860"/>
  <c r="O115" i="860"/>
  <c r="M115" i="860"/>
  <c r="AB115" i="860" s="1"/>
  <c r="K115" i="860"/>
  <c r="G115" i="860"/>
  <c r="O114" i="860"/>
  <c r="N114" i="860"/>
  <c r="Q114" i="860" s="1"/>
  <c r="M114" i="860"/>
  <c r="K114" i="860"/>
  <c r="G114" i="860"/>
  <c r="O113" i="860"/>
  <c r="M113" i="860"/>
  <c r="K113" i="860"/>
  <c r="G113" i="860"/>
  <c r="O112" i="860"/>
  <c r="M112" i="860"/>
  <c r="K112" i="860"/>
  <c r="G112" i="860"/>
  <c r="O111" i="860"/>
  <c r="M111" i="860"/>
  <c r="AB111" i="860" s="1"/>
  <c r="K111" i="860"/>
  <c r="G111" i="860"/>
  <c r="O110" i="860"/>
  <c r="M110" i="860"/>
  <c r="K110" i="860"/>
  <c r="G110" i="860"/>
  <c r="AB109" i="860"/>
  <c r="O109" i="860"/>
  <c r="M109" i="860"/>
  <c r="K109" i="860"/>
  <c r="G109" i="860"/>
  <c r="O108" i="860"/>
  <c r="M108" i="860"/>
  <c r="K108" i="860"/>
  <c r="G108" i="860"/>
  <c r="O107" i="860"/>
  <c r="M107" i="860"/>
  <c r="K107" i="860"/>
  <c r="G107" i="860"/>
  <c r="L106" i="860"/>
  <c r="J106" i="860"/>
  <c r="K106" i="860" s="1"/>
  <c r="I106" i="860"/>
  <c r="O93" i="860"/>
  <c r="M93" i="860"/>
  <c r="K93" i="860"/>
  <c r="G93" i="860"/>
  <c r="O92" i="860"/>
  <c r="M92" i="860"/>
  <c r="AB92" i="860" s="1"/>
  <c r="K92" i="860"/>
  <c r="G92" i="860"/>
  <c r="O91" i="860"/>
  <c r="M91" i="860"/>
  <c r="N91" i="860" s="1"/>
  <c r="K91" i="860"/>
  <c r="G91" i="860"/>
  <c r="O90" i="860"/>
  <c r="N90" i="860"/>
  <c r="M90" i="860"/>
  <c r="AB90" i="860" s="1"/>
  <c r="K90" i="860"/>
  <c r="G90" i="860"/>
  <c r="L89" i="860"/>
  <c r="J89" i="860"/>
  <c r="I89" i="860"/>
  <c r="K89" i="860" s="1"/>
  <c r="O73" i="860"/>
  <c r="M73" i="860"/>
  <c r="K73" i="860"/>
  <c r="G73" i="860"/>
  <c r="L72" i="860"/>
  <c r="J72" i="860"/>
  <c r="K72" i="860" s="1"/>
  <c r="I72" i="860"/>
  <c r="O62" i="860"/>
  <c r="M62" i="860"/>
  <c r="K62" i="860"/>
  <c r="G62" i="860"/>
  <c r="O61" i="860"/>
  <c r="M61" i="860"/>
  <c r="K61" i="860"/>
  <c r="G61" i="860"/>
  <c r="O60" i="860"/>
  <c r="M60" i="860"/>
  <c r="K60" i="860"/>
  <c r="G60" i="860"/>
  <c r="O59" i="860"/>
  <c r="M59" i="860"/>
  <c r="AB59" i="860" s="1"/>
  <c r="K59" i="860"/>
  <c r="G59" i="860"/>
  <c r="O58" i="860"/>
  <c r="M58" i="860"/>
  <c r="K58" i="860"/>
  <c r="G58" i="860"/>
  <c r="O57" i="860"/>
  <c r="N57" i="860"/>
  <c r="Q57" i="860" s="1"/>
  <c r="M57" i="860"/>
  <c r="K57" i="860"/>
  <c r="G57" i="860"/>
  <c r="O56" i="860"/>
  <c r="M56" i="860"/>
  <c r="N56" i="860" s="1"/>
  <c r="K56" i="860"/>
  <c r="G56" i="860"/>
  <c r="L55" i="860"/>
  <c r="O55" i="860" s="1"/>
  <c r="J55" i="860"/>
  <c r="K55" i="860" s="1"/>
  <c r="I55" i="860"/>
  <c r="O45" i="860"/>
  <c r="M45" i="860"/>
  <c r="K45" i="860"/>
  <c r="G45" i="860"/>
  <c r="AA44" i="860"/>
  <c r="O44" i="860"/>
  <c r="M44" i="860"/>
  <c r="K44" i="860"/>
  <c r="G44" i="860"/>
  <c r="O43" i="860"/>
  <c r="M43" i="860"/>
  <c r="K43" i="860"/>
  <c r="G43" i="860"/>
  <c r="O42" i="860"/>
  <c r="M42" i="860"/>
  <c r="K42" i="860"/>
  <c r="G42" i="860"/>
  <c r="O41" i="860"/>
  <c r="M41" i="860"/>
  <c r="K41" i="860"/>
  <c r="G41" i="860"/>
  <c r="O40" i="860"/>
  <c r="M40" i="860"/>
  <c r="K40" i="860"/>
  <c r="G40" i="860"/>
  <c r="O39" i="860"/>
  <c r="M39" i="860"/>
  <c r="K39" i="860"/>
  <c r="G39" i="860"/>
  <c r="L38" i="860"/>
  <c r="O38" i="860" s="1"/>
  <c r="J38" i="860"/>
  <c r="K38" i="860" s="1"/>
  <c r="I38" i="860"/>
  <c r="O24" i="860"/>
  <c r="M24" i="860"/>
  <c r="K24" i="860"/>
  <c r="G24" i="860"/>
  <c r="O23" i="860"/>
  <c r="M23" i="860"/>
  <c r="K23" i="860"/>
  <c r="G23" i="860"/>
  <c r="O22" i="860"/>
  <c r="M22" i="860"/>
  <c r="K22" i="860"/>
  <c r="G22" i="860"/>
  <c r="L21" i="860"/>
  <c r="O21" i="860" s="1"/>
  <c r="J21" i="860"/>
  <c r="K21" i="860" s="1"/>
  <c r="I21" i="860"/>
  <c r="O9" i="860"/>
  <c r="M9" i="860"/>
  <c r="K9" i="860"/>
  <c r="G9" i="860"/>
  <c r="O8" i="860"/>
  <c r="M8" i="860"/>
  <c r="K8" i="860"/>
  <c r="G8" i="860"/>
  <c r="O7" i="860"/>
  <c r="M7" i="860"/>
  <c r="N7" i="860" s="1"/>
  <c r="K7" i="860"/>
  <c r="G7" i="860"/>
  <c r="O6" i="860"/>
  <c r="M6" i="860"/>
  <c r="AB6" i="860" s="1"/>
  <c r="K6" i="860"/>
  <c r="G6" i="860"/>
  <c r="O5" i="860"/>
  <c r="M5" i="860"/>
  <c r="K5" i="860"/>
  <c r="G5" i="860"/>
  <c r="H2" i="860"/>
  <c r="D1" i="860"/>
  <c r="X34" i="859"/>
  <c r="W34" i="859"/>
  <c r="V34" i="859"/>
  <c r="P34" i="859"/>
  <c r="O34" i="859"/>
  <c r="N34" i="859"/>
  <c r="M34" i="859"/>
  <c r="G34" i="859"/>
  <c r="N16" i="859"/>
  <c r="M16" i="859"/>
  <c r="J16" i="859"/>
  <c r="I16" i="859"/>
  <c r="H16" i="859"/>
  <c r="G16" i="859"/>
  <c r="F16" i="859"/>
  <c r="G8" i="859" s="1"/>
  <c r="E16" i="859"/>
  <c r="M8" i="859"/>
  <c r="I8" i="859"/>
  <c r="F8" i="859"/>
  <c r="M7" i="859"/>
  <c r="K7" i="859"/>
  <c r="I7" i="859"/>
  <c r="G7" i="859"/>
  <c r="F7" i="859"/>
  <c r="E7" i="859"/>
  <c r="R6" i="859"/>
  <c r="M6" i="859"/>
  <c r="K6" i="859"/>
  <c r="I6" i="859"/>
  <c r="G6" i="859"/>
  <c r="F6" i="859"/>
  <c r="E6" i="859"/>
  <c r="F3" i="859"/>
  <c r="AD140" i="858"/>
  <c r="Z140" i="858"/>
  <c r="Y140" i="858"/>
  <c r="L140" i="858"/>
  <c r="O140" i="858" s="1"/>
  <c r="J140" i="858"/>
  <c r="K140" i="858" s="1"/>
  <c r="I140" i="858"/>
  <c r="O126" i="858"/>
  <c r="M126" i="858"/>
  <c r="AF126" i="858" s="1"/>
  <c r="K126" i="858"/>
  <c r="G126" i="858"/>
  <c r="O125" i="858"/>
  <c r="M125" i="858"/>
  <c r="AF125" i="858" s="1"/>
  <c r="K125" i="858"/>
  <c r="G125" i="858"/>
  <c r="O124" i="858"/>
  <c r="M124" i="858"/>
  <c r="K124" i="858"/>
  <c r="G124" i="858"/>
  <c r="AD123" i="858"/>
  <c r="Z123" i="858"/>
  <c r="Y123" i="858"/>
  <c r="L123" i="858"/>
  <c r="J123" i="858"/>
  <c r="I123" i="858"/>
  <c r="O109" i="858"/>
  <c r="N109" i="858"/>
  <c r="M109" i="858"/>
  <c r="K109" i="858"/>
  <c r="Q109" i="858" s="1"/>
  <c r="G109" i="858"/>
  <c r="O108" i="858"/>
  <c r="M108" i="858"/>
  <c r="K108" i="858"/>
  <c r="G108" i="858"/>
  <c r="AE107" i="858"/>
  <c r="O107" i="858"/>
  <c r="M107" i="858"/>
  <c r="K107" i="858"/>
  <c r="G107" i="858"/>
  <c r="AD106" i="858"/>
  <c r="Z106" i="858"/>
  <c r="Y106" i="858"/>
  <c r="L106" i="858"/>
  <c r="J106" i="858"/>
  <c r="I106" i="858"/>
  <c r="O91" i="858"/>
  <c r="M91" i="858"/>
  <c r="K91" i="858"/>
  <c r="G91" i="858"/>
  <c r="O90" i="858"/>
  <c r="M90" i="858"/>
  <c r="K90" i="858"/>
  <c r="G90" i="858"/>
  <c r="AD89" i="858"/>
  <c r="Z89" i="858"/>
  <c r="Y89" i="858"/>
  <c r="L89" i="858"/>
  <c r="J89" i="858"/>
  <c r="I89" i="858"/>
  <c r="O75" i="858"/>
  <c r="M75" i="858"/>
  <c r="K75" i="858"/>
  <c r="G75" i="858"/>
  <c r="O74" i="858"/>
  <c r="M74" i="858"/>
  <c r="AF74" i="858" s="1"/>
  <c r="K74" i="858"/>
  <c r="G74" i="858"/>
  <c r="O73" i="858"/>
  <c r="M73" i="858"/>
  <c r="K73" i="858"/>
  <c r="G73" i="858"/>
  <c r="AD72" i="858"/>
  <c r="Z72" i="858"/>
  <c r="Y72" i="858"/>
  <c r="L72" i="858"/>
  <c r="J72" i="858"/>
  <c r="I72" i="858"/>
  <c r="K72" i="858" s="1"/>
  <c r="O62" i="858"/>
  <c r="M62" i="858"/>
  <c r="K62" i="858"/>
  <c r="G62" i="858"/>
  <c r="O61" i="858"/>
  <c r="M61" i="858"/>
  <c r="K61" i="858"/>
  <c r="G61" i="858"/>
  <c r="O60" i="858"/>
  <c r="M60" i="858"/>
  <c r="K60" i="858"/>
  <c r="G60" i="858"/>
  <c r="O59" i="858"/>
  <c r="M59" i="858"/>
  <c r="K59" i="858"/>
  <c r="G59" i="858"/>
  <c r="O58" i="858"/>
  <c r="M58" i="858"/>
  <c r="K58" i="858"/>
  <c r="G58" i="858"/>
  <c r="O57" i="858"/>
  <c r="M57" i="858"/>
  <c r="K57" i="858"/>
  <c r="G57" i="858"/>
  <c r="O56" i="858"/>
  <c r="M56" i="858"/>
  <c r="K56" i="858"/>
  <c r="G56" i="858"/>
  <c r="AD55" i="858"/>
  <c r="Z55" i="858"/>
  <c r="Y55" i="858"/>
  <c r="L55" i="858"/>
  <c r="J55" i="858"/>
  <c r="K55" i="858" s="1"/>
  <c r="I55" i="858"/>
  <c r="O44" i="858"/>
  <c r="M44" i="858"/>
  <c r="K44" i="858"/>
  <c r="G44" i="858"/>
  <c r="AE43" i="858"/>
  <c r="O43" i="858"/>
  <c r="M43" i="858"/>
  <c r="N43" i="858" s="1"/>
  <c r="K43" i="858"/>
  <c r="G43" i="858"/>
  <c r="O42" i="858"/>
  <c r="M42" i="858"/>
  <c r="AF42" i="858" s="1"/>
  <c r="K42" i="858"/>
  <c r="G42" i="858"/>
  <c r="O41" i="858"/>
  <c r="M41" i="858"/>
  <c r="K41" i="858"/>
  <c r="G41" i="858"/>
  <c r="O40" i="858"/>
  <c r="M40" i="858"/>
  <c r="K40" i="858"/>
  <c r="G40" i="858"/>
  <c r="O39" i="858"/>
  <c r="M39" i="858"/>
  <c r="K39" i="858"/>
  <c r="G39" i="858"/>
  <c r="AD38" i="858"/>
  <c r="Z38" i="858"/>
  <c r="Y38" i="858"/>
  <c r="L38" i="858"/>
  <c r="J38" i="858"/>
  <c r="I38" i="858"/>
  <c r="K38" i="858" s="1"/>
  <c r="O27" i="858"/>
  <c r="M27" i="858"/>
  <c r="K27" i="858"/>
  <c r="G27" i="858"/>
  <c r="O26" i="858"/>
  <c r="M26" i="858"/>
  <c r="K26" i="858"/>
  <c r="G26" i="858"/>
  <c r="O25" i="858"/>
  <c r="M25" i="858"/>
  <c r="AF25" i="858" s="1"/>
  <c r="K25" i="858"/>
  <c r="G25" i="858"/>
  <c r="O24" i="858"/>
  <c r="M24" i="858"/>
  <c r="AF24" i="858" s="1"/>
  <c r="K24" i="858"/>
  <c r="G24" i="858"/>
  <c r="O23" i="858"/>
  <c r="N23" i="858"/>
  <c r="M23" i="858"/>
  <c r="K23" i="858"/>
  <c r="G23" i="858"/>
  <c r="O22" i="858"/>
  <c r="M22" i="858"/>
  <c r="K22" i="858"/>
  <c r="G22" i="858"/>
  <c r="AD21" i="858"/>
  <c r="Z21" i="858"/>
  <c r="Y21" i="858"/>
  <c r="Y2" i="858" s="1"/>
  <c r="O6" i="856" s="1"/>
  <c r="L21" i="858"/>
  <c r="O21" i="858" s="1"/>
  <c r="J21" i="858"/>
  <c r="I21" i="858"/>
  <c r="O7" i="858"/>
  <c r="M7" i="858"/>
  <c r="K7" i="858"/>
  <c r="G7" i="858"/>
  <c r="O6" i="858"/>
  <c r="M6" i="858"/>
  <c r="K6" i="858"/>
  <c r="G6" i="858"/>
  <c r="O5" i="858"/>
  <c r="M5" i="858"/>
  <c r="M21" i="858" s="1"/>
  <c r="K5" i="858"/>
  <c r="G5" i="858"/>
  <c r="H2" i="858"/>
  <c r="D1" i="858"/>
  <c r="L140" i="857"/>
  <c r="O140" i="857" s="1"/>
  <c r="J140" i="857"/>
  <c r="K140" i="857" s="1"/>
  <c r="I140" i="857"/>
  <c r="O135" i="857"/>
  <c r="M135" i="857"/>
  <c r="K135" i="857"/>
  <c r="G135" i="857"/>
  <c r="O134" i="857"/>
  <c r="M134" i="857"/>
  <c r="N134" i="857" s="1"/>
  <c r="K134" i="857"/>
  <c r="G134" i="857"/>
  <c r="O133" i="857"/>
  <c r="M133" i="857"/>
  <c r="AB133" i="857" s="1"/>
  <c r="K133" i="857"/>
  <c r="G133" i="857"/>
  <c r="O132" i="857"/>
  <c r="N132" i="857"/>
  <c r="Q132" i="857" s="1"/>
  <c r="M132" i="857"/>
  <c r="AB132" i="857" s="1"/>
  <c r="K132" i="857"/>
  <c r="G132" i="857"/>
  <c r="O131" i="857"/>
  <c r="M131" i="857"/>
  <c r="K131" i="857"/>
  <c r="G131" i="857"/>
  <c r="O130" i="857"/>
  <c r="M130" i="857"/>
  <c r="K130" i="857"/>
  <c r="G130" i="857"/>
  <c r="O129" i="857"/>
  <c r="M129" i="857"/>
  <c r="AB129" i="857" s="1"/>
  <c r="K129" i="857"/>
  <c r="G129" i="857"/>
  <c r="O128" i="857"/>
  <c r="M128" i="857"/>
  <c r="AB128" i="857" s="1"/>
  <c r="K128" i="857"/>
  <c r="G128" i="857"/>
  <c r="O127" i="857"/>
  <c r="M127" i="857"/>
  <c r="K127" i="857"/>
  <c r="G127" i="857"/>
  <c r="O126" i="857"/>
  <c r="M126" i="857"/>
  <c r="N126" i="857" s="1"/>
  <c r="K126" i="857"/>
  <c r="G126" i="857"/>
  <c r="O125" i="857"/>
  <c r="M125" i="857"/>
  <c r="AB125" i="857" s="1"/>
  <c r="K125" i="857"/>
  <c r="G125" i="857"/>
  <c r="O124" i="857"/>
  <c r="M124" i="857"/>
  <c r="K124" i="857"/>
  <c r="G124" i="857"/>
  <c r="L123" i="857"/>
  <c r="O123" i="857" s="1"/>
  <c r="J123" i="857"/>
  <c r="K123" i="857" s="1"/>
  <c r="I123" i="857"/>
  <c r="O115" i="857"/>
  <c r="M115" i="857"/>
  <c r="AA115" i="857" s="1"/>
  <c r="K115" i="857"/>
  <c r="G115" i="857"/>
  <c r="O114" i="857"/>
  <c r="N114" i="857"/>
  <c r="M114" i="857"/>
  <c r="K114" i="857"/>
  <c r="G114" i="857"/>
  <c r="O113" i="857"/>
  <c r="N113" i="857"/>
  <c r="Q113" i="857" s="1"/>
  <c r="M113" i="857"/>
  <c r="K113" i="857"/>
  <c r="G113" i="857"/>
  <c r="O112" i="857"/>
  <c r="N112" i="857"/>
  <c r="Q112" i="857" s="1"/>
  <c r="M112" i="857"/>
  <c r="AB112" i="857" s="1"/>
  <c r="K112" i="857"/>
  <c r="G112" i="857"/>
  <c r="O111" i="857"/>
  <c r="M111" i="857"/>
  <c r="AA111" i="857" s="1"/>
  <c r="K111" i="857"/>
  <c r="G111" i="857"/>
  <c r="O110" i="857"/>
  <c r="N110" i="857"/>
  <c r="M110" i="857"/>
  <c r="K110" i="857"/>
  <c r="G110" i="857"/>
  <c r="O109" i="857"/>
  <c r="M109" i="857"/>
  <c r="K109" i="857"/>
  <c r="G109" i="857"/>
  <c r="O108" i="857"/>
  <c r="M108" i="857"/>
  <c r="K108" i="857"/>
  <c r="G108" i="857"/>
  <c r="O107" i="857"/>
  <c r="M107" i="857"/>
  <c r="AB107" i="857" s="1"/>
  <c r="K107" i="857"/>
  <c r="G107" i="857"/>
  <c r="L106" i="857"/>
  <c r="J106" i="857"/>
  <c r="I106" i="857"/>
  <c r="O93" i="857"/>
  <c r="M93" i="857"/>
  <c r="K93" i="857"/>
  <c r="G93" i="857"/>
  <c r="AB92" i="857"/>
  <c r="O92" i="857"/>
  <c r="M92" i="857"/>
  <c r="K92" i="857"/>
  <c r="G92" i="857"/>
  <c r="O91" i="857"/>
  <c r="M91" i="857"/>
  <c r="K91" i="857"/>
  <c r="G91" i="857"/>
  <c r="O90" i="857"/>
  <c r="M90" i="857"/>
  <c r="AB90" i="857" s="1"/>
  <c r="K90" i="857"/>
  <c r="G90" i="857"/>
  <c r="L89" i="857"/>
  <c r="O89" i="857" s="1"/>
  <c r="J89" i="857"/>
  <c r="K89" i="857" s="1"/>
  <c r="I89" i="857"/>
  <c r="O73" i="857"/>
  <c r="M73" i="857"/>
  <c r="AA73" i="857" s="1"/>
  <c r="K73" i="857"/>
  <c r="G73" i="857"/>
  <c r="L72" i="857"/>
  <c r="O72" i="857" s="1"/>
  <c r="J72" i="857"/>
  <c r="K72" i="857" s="1"/>
  <c r="I72" i="857"/>
  <c r="O62" i="857"/>
  <c r="N62" i="857"/>
  <c r="M62" i="857"/>
  <c r="K62" i="857"/>
  <c r="G62" i="857"/>
  <c r="AA61" i="857"/>
  <c r="O61" i="857"/>
  <c r="N61" i="857"/>
  <c r="Q61" i="857" s="1"/>
  <c r="M61" i="857"/>
  <c r="AB61" i="857" s="1"/>
  <c r="K61" i="857"/>
  <c r="G61" i="857"/>
  <c r="O60" i="857"/>
  <c r="M60" i="857"/>
  <c r="AB60" i="857" s="1"/>
  <c r="K60" i="857"/>
  <c r="G60" i="857"/>
  <c r="O59" i="857"/>
  <c r="M59" i="857"/>
  <c r="K59" i="857"/>
  <c r="G59" i="857"/>
  <c r="O58" i="857"/>
  <c r="M58" i="857"/>
  <c r="K58" i="857"/>
  <c r="G58" i="857"/>
  <c r="O57" i="857"/>
  <c r="M57" i="857"/>
  <c r="K57" i="857"/>
  <c r="G57" i="857"/>
  <c r="O56" i="857"/>
  <c r="M56" i="857"/>
  <c r="M72" i="857" s="1"/>
  <c r="K56" i="857"/>
  <c r="G56" i="857"/>
  <c r="L55" i="857"/>
  <c r="J55" i="857"/>
  <c r="K55" i="857" s="1"/>
  <c r="I55" i="857"/>
  <c r="O45" i="857"/>
  <c r="M45" i="857"/>
  <c r="AB45" i="857" s="1"/>
  <c r="K45" i="857"/>
  <c r="G45" i="857"/>
  <c r="O44" i="857"/>
  <c r="M44" i="857"/>
  <c r="K44" i="857"/>
  <c r="G44" i="857"/>
  <c r="O43" i="857"/>
  <c r="M43" i="857"/>
  <c r="K43" i="857"/>
  <c r="G43" i="857"/>
  <c r="O42" i="857"/>
  <c r="M42" i="857"/>
  <c r="K42" i="857"/>
  <c r="G42" i="857"/>
  <c r="O41" i="857"/>
  <c r="M41" i="857"/>
  <c r="AB41" i="857" s="1"/>
  <c r="K41" i="857"/>
  <c r="G41" i="857"/>
  <c r="O40" i="857"/>
  <c r="M40" i="857"/>
  <c r="K40" i="857"/>
  <c r="G40" i="857"/>
  <c r="O39" i="857"/>
  <c r="M39" i="857"/>
  <c r="K39" i="857"/>
  <c r="G39" i="857"/>
  <c r="L38" i="857"/>
  <c r="J38" i="857"/>
  <c r="I38" i="857"/>
  <c r="O24" i="857"/>
  <c r="M24" i="857"/>
  <c r="AB24" i="857" s="1"/>
  <c r="K24" i="857"/>
  <c r="G24" i="857"/>
  <c r="O23" i="857"/>
  <c r="M23" i="857"/>
  <c r="AB23" i="857" s="1"/>
  <c r="K23" i="857"/>
  <c r="G23" i="857"/>
  <c r="O22" i="857"/>
  <c r="M22" i="857"/>
  <c r="AA22" i="857" s="1"/>
  <c r="K22" i="857"/>
  <c r="G22" i="857"/>
  <c r="L21" i="857"/>
  <c r="O21" i="857" s="1"/>
  <c r="J21" i="857"/>
  <c r="K21" i="857" s="1"/>
  <c r="I21" i="857"/>
  <c r="AB9" i="857"/>
  <c r="O9" i="857"/>
  <c r="M9" i="857"/>
  <c r="K9" i="857"/>
  <c r="G9" i="857"/>
  <c r="O8" i="857"/>
  <c r="M8" i="857"/>
  <c r="K8" i="857"/>
  <c r="G8" i="857"/>
  <c r="O7" i="857"/>
  <c r="M7" i="857"/>
  <c r="K7" i="857"/>
  <c r="G7" i="857"/>
  <c r="O6" i="857"/>
  <c r="M6" i="857"/>
  <c r="K6" i="857"/>
  <c r="G6" i="857"/>
  <c r="O5" i="857"/>
  <c r="M5" i="857"/>
  <c r="K5" i="857"/>
  <c r="G5" i="857"/>
  <c r="F1" i="857" s="1"/>
  <c r="H2" i="857"/>
  <c r="H1" i="857"/>
  <c r="D1" i="857"/>
  <c r="X34" i="856"/>
  <c r="W34" i="856"/>
  <c r="V34" i="856"/>
  <c r="P34" i="856"/>
  <c r="M8" i="856" s="1"/>
  <c r="O34" i="856"/>
  <c r="N34" i="856"/>
  <c r="M34" i="856"/>
  <c r="G34" i="856"/>
  <c r="N16" i="856"/>
  <c r="M16" i="856"/>
  <c r="I8" i="856" s="1"/>
  <c r="J16" i="856"/>
  <c r="I16" i="856"/>
  <c r="H16" i="856"/>
  <c r="G16" i="856"/>
  <c r="F16" i="856"/>
  <c r="E16" i="856"/>
  <c r="G8" i="856" s="1"/>
  <c r="F8" i="856"/>
  <c r="E8" i="856"/>
  <c r="M7" i="856"/>
  <c r="K7" i="856"/>
  <c r="I7" i="856"/>
  <c r="G7" i="856"/>
  <c r="F7" i="856"/>
  <c r="E7" i="856"/>
  <c r="M6" i="856"/>
  <c r="K6" i="856"/>
  <c r="I6" i="856"/>
  <c r="G6" i="856"/>
  <c r="F6" i="856"/>
  <c r="E6" i="856"/>
  <c r="AD140" i="855"/>
  <c r="Z140" i="855"/>
  <c r="Y140" i="855"/>
  <c r="L140" i="855"/>
  <c r="J140" i="855"/>
  <c r="I140" i="855"/>
  <c r="O140" i="855" s="1"/>
  <c r="O126" i="855"/>
  <c r="M126" i="855"/>
  <c r="AF126" i="855" s="1"/>
  <c r="K126" i="855"/>
  <c r="G126" i="855"/>
  <c r="O125" i="855"/>
  <c r="M125" i="855"/>
  <c r="AF125" i="855" s="1"/>
  <c r="K125" i="855"/>
  <c r="G125" i="855"/>
  <c r="O124" i="855"/>
  <c r="M124" i="855"/>
  <c r="K124" i="855"/>
  <c r="G124" i="855"/>
  <c r="AD123" i="855"/>
  <c r="Z123" i="855"/>
  <c r="Y123" i="855"/>
  <c r="L123" i="855"/>
  <c r="J123" i="855"/>
  <c r="I123" i="855"/>
  <c r="O109" i="855"/>
  <c r="M109" i="855"/>
  <c r="K109" i="855"/>
  <c r="G109" i="855"/>
  <c r="O108" i="855"/>
  <c r="M108" i="855"/>
  <c r="K108" i="855"/>
  <c r="G108" i="855"/>
  <c r="O107" i="855"/>
  <c r="M107" i="855"/>
  <c r="K107" i="855"/>
  <c r="G107" i="855"/>
  <c r="AD106" i="855"/>
  <c r="Z106" i="855"/>
  <c r="Y106" i="855"/>
  <c r="L106" i="855"/>
  <c r="O106" i="855" s="1"/>
  <c r="J106" i="855"/>
  <c r="K106" i="855" s="1"/>
  <c r="I106" i="855"/>
  <c r="O91" i="855"/>
  <c r="M91" i="855"/>
  <c r="K91" i="855"/>
  <c r="G91" i="855"/>
  <c r="O90" i="855"/>
  <c r="N90" i="855"/>
  <c r="M90" i="855"/>
  <c r="K90" i="855"/>
  <c r="G90" i="855"/>
  <c r="AD89" i="855"/>
  <c r="Z89" i="855"/>
  <c r="Y89" i="855"/>
  <c r="L89" i="855"/>
  <c r="J89" i="855"/>
  <c r="K89" i="855" s="1"/>
  <c r="I89" i="855"/>
  <c r="O75" i="855"/>
  <c r="M75" i="855"/>
  <c r="K75" i="855"/>
  <c r="G75" i="855"/>
  <c r="O74" i="855"/>
  <c r="M74" i="855"/>
  <c r="AF74" i="855" s="1"/>
  <c r="K74" i="855"/>
  <c r="G74" i="855"/>
  <c r="O73" i="855"/>
  <c r="M73" i="855"/>
  <c r="K73" i="855"/>
  <c r="G73" i="855"/>
  <c r="AD72" i="855"/>
  <c r="Z72" i="855"/>
  <c r="Y72" i="855"/>
  <c r="L72" i="855"/>
  <c r="J72" i="855"/>
  <c r="K72" i="855" s="1"/>
  <c r="I72" i="855"/>
  <c r="O62" i="855"/>
  <c r="M62" i="855"/>
  <c r="K62" i="855"/>
  <c r="G62" i="855"/>
  <c r="O61" i="855"/>
  <c r="M61" i="855"/>
  <c r="K61" i="855"/>
  <c r="G61" i="855"/>
  <c r="O60" i="855"/>
  <c r="M60" i="855"/>
  <c r="K60" i="855"/>
  <c r="G60" i="855"/>
  <c r="O59" i="855"/>
  <c r="M59" i="855"/>
  <c r="K59" i="855"/>
  <c r="G59" i="855"/>
  <c r="O58" i="855"/>
  <c r="M58" i="855"/>
  <c r="K58" i="855"/>
  <c r="G58" i="855"/>
  <c r="AF57" i="855"/>
  <c r="O57" i="855"/>
  <c r="M57" i="855"/>
  <c r="AE57" i="855" s="1"/>
  <c r="K57" i="855"/>
  <c r="G57" i="855"/>
  <c r="O56" i="855"/>
  <c r="N56" i="855"/>
  <c r="Q56" i="855" s="1"/>
  <c r="M56" i="855"/>
  <c r="K56" i="855"/>
  <c r="G56" i="855"/>
  <c r="AD55" i="855"/>
  <c r="Z55" i="855"/>
  <c r="Y55" i="855"/>
  <c r="L55" i="855"/>
  <c r="J55" i="855"/>
  <c r="I55" i="855"/>
  <c r="O55" i="855" s="1"/>
  <c r="O44" i="855"/>
  <c r="M44" i="855"/>
  <c r="K44" i="855"/>
  <c r="G44" i="855"/>
  <c r="O43" i="855"/>
  <c r="N43" i="855"/>
  <c r="Q43" i="855" s="1"/>
  <c r="M43" i="855"/>
  <c r="K43" i="855"/>
  <c r="P43" i="855" s="1"/>
  <c r="G43" i="855"/>
  <c r="O42" i="855"/>
  <c r="M42" i="855"/>
  <c r="K42" i="855"/>
  <c r="G42" i="855"/>
  <c r="O41" i="855"/>
  <c r="M41" i="855"/>
  <c r="K41" i="855"/>
  <c r="G41" i="855"/>
  <c r="O40" i="855"/>
  <c r="M40" i="855"/>
  <c r="K40" i="855"/>
  <c r="G40" i="855"/>
  <c r="O39" i="855"/>
  <c r="M39" i="855"/>
  <c r="K39" i="855"/>
  <c r="G39" i="855"/>
  <c r="AD38" i="855"/>
  <c r="Z38" i="855"/>
  <c r="Y38" i="855"/>
  <c r="L38" i="855"/>
  <c r="J38" i="855"/>
  <c r="I38" i="855"/>
  <c r="K38" i="855" s="1"/>
  <c r="O27" i="855"/>
  <c r="N27" i="855"/>
  <c r="M27" i="855"/>
  <c r="K27" i="855"/>
  <c r="G27" i="855"/>
  <c r="O26" i="855"/>
  <c r="M26" i="855"/>
  <c r="K26" i="855"/>
  <c r="G26" i="855"/>
  <c r="O25" i="855"/>
  <c r="M25" i="855"/>
  <c r="AF25" i="855" s="1"/>
  <c r="K25" i="855"/>
  <c r="G25" i="855"/>
  <c r="O24" i="855"/>
  <c r="M24" i="855"/>
  <c r="K24" i="855"/>
  <c r="G24" i="855"/>
  <c r="O23" i="855"/>
  <c r="M23" i="855"/>
  <c r="K23" i="855"/>
  <c r="G23" i="855"/>
  <c r="O22" i="855"/>
  <c r="M22" i="855"/>
  <c r="N22" i="855" s="1"/>
  <c r="K22" i="855"/>
  <c r="G22" i="855"/>
  <c r="AD21" i="855"/>
  <c r="Z21" i="855"/>
  <c r="Y21" i="855"/>
  <c r="Y2" i="855" s="1"/>
  <c r="O6" i="853" s="1"/>
  <c r="L21" i="855"/>
  <c r="J21" i="855"/>
  <c r="K21" i="855" s="1"/>
  <c r="I21" i="855"/>
  <c r="O7" i="855"/>
  <c r="M7" i="855"/>
  <c r="K7" i="855"/>
  <c r="G7" i="855"/>
  <c r="O6" i="855"/>
  <c r="M6" i="855"/>
  <c r="K6" i="855"/>
  <c r="G6" i="855"/>
  <c r="O5" i="855"/>
  <c r="M5" i="855"/>
  <c r="K5" i="855"/>
  <c r="G5" i="855"/>
  <c r="Z2" i="855"/>
  <c r="P6" i="853" s="1"/>
  <c r="H2" i="855"/>
  <c r="H1" i="855"/>
  <c r="F1" i="855"/>
  <c r="F2" i="855" s="1"/>
  <c r="D1" i="855"/>
  <c r="L140" i="854"/>
  <c r="J140" i="854"/>
  <c r="K140" i="854" s="1"/>
  <c r="I140" i="854"/>
  <c r="O140" i="854" s="1"/>
  <c r="O137" i="854"/>
  <c r="M137" i="854"/>
  <c r="K137" i="854"/>
  <c r="G137" i="854"/>
  <c r="O136" i="854"/>
  <c r="M136" i="854"/>
  <c r="K136" i="854"/>
  <c r="G136" i="854"/>
  <c r="O135" i="854"/>
  <c r="M135" i="854"/>
  <c r="K135" i="854"/>
  <c r="G135" i="854"/>
  <c r="O134" i="854"/>
  <c r="M134" i="854"/>
  <c r="K134" i="854"/>
  <c r="G134" i="854"/>
  <c r="O133" i="854"/>
  <c r="M133" i="854"/>
  <c r="K133" i="854"/>
  <c r="G133" i="854"/>
  <c r="AA132" i="854"/>
  <c r="O132" i="854"/>
  <c r="M132" i="854"/>
  <c r="N132" i="854" s="1"/>
  <c r="K132" i="854"/>
  <c r="G132" i="854"/>
  <c r="O131" i="854"/>
  <c r="M131" i="854"/>
  <c r="K131" i="854"/>
  <c r="G131" i="854"/>
  <c r="O130" i="854"/>
  <c r="M130" i="854"/>
  <c r="K130" i="854"/>
  <c r="G130" i="854"/>
  <c r="O129" i="854"/>
  <c r="M129" i="854"/>
  <c r="K129" i="854"/>
  <c r="G129" i="854"/>
  <c r="O128" i="854"/>
  <c r="M128" i="854"/>
  <c r="K128" i="854"/>
  <c r="G128" i="854"/>
  <c r="O127" i="854"/>
  <c r="M127" i="854"/>
  <c r="K127" i="854"/>
  <c r="G127" i="854"/>
  <c r="O126" i="854"/>
  <c r="M126" i="854"/>
  <c r="K126" i="854"/>
  <c r="G126" i="854"/>
  <c r="O125" i="854"/>
  <c r="M125" i="854"/>
  <c r="K125" i="854"/>
  <c r="G125" i="854"/>
  <c r="O124" i="854"/>
  <c r="M124" i="854"/>
  <c r="K124" i="854"/>
  <c r="G124" i="854"/>
  <c r="L123" i="854"/>
  <c r="O123" i="854" s="1"/>
  <c r="J123" i="854"/>
  <c r="K123" i="854" s="1"/>
  <c r="I123" i="854"/>
  <c r="O115" i="854"/>
  <c r="M115" i="854"/>
  <c r="K115" i="854"/>
  <c r="G115" i="854"/>
  <c r="O114" i="854"/>
  <c r="M114" i="854"/>
  <c r="K114" i="854"/>
  <c r="G114" i="854"/>
  <c r="O113" i="854"/>
  <c r="M113" i="854"/>
  <c r="AA113" i="854" s="1"/>
  <c r="K113" i="854"/>
  <c r="G113" i="854"/>
  <c r="O112" i="854"/>
  <c r="M112" i="854"/>
  <c r="K112" i="854"/>
  <c r="G112" i="854"/>
  <c r="O111" i="854"/>
  <c r="M111" i="854"/>
  <c r="K111" i="854"/>
  <c r="G111" i="854"/>
  <c r="O110" i="854"/>
  <c r="M110" i="854"/>
  <c r="K110" i="854"/>
  <c r="G110" i="854"/>
  <c r="O109" i="854"/>
  <c r="M109" i="854"/>
  <c r="AA109" i="854" s="1"/>
  <c r="K109" i="854"/>
  <c r="G109" i="854"/>
  <c r="O108" i="854"/>
  <c r="M108" i="854"/>
  <c r="K108" i="854"/>
  <c r="G108" i="854"/>
  <c r="O107" i="854"/>
  <c r="M107" i="854"/>
  <c r="M123" i="854" s="1"/>
  <c r="K107" i="854"/>
  <c r="G107" i="854"/>
  <c r="L106" i="854"/>
  <c r="J106" i="854"/>
  <c r="K106" i="854" s="1"/>
  <c r="I106" i="854"/>
  <c r="O106" i="854" s="1"/>
  <c r="O93" i="854"/>
  <c r="M93" i="854"/>
  <c r="AB93" i="854" s="1"/>
  <c r="K93" i="854"/>
  <c r="G93" i="854"/>
  <c r="O92" i="854"/>
  <c r="M92" i="854"/>
  <c r="K92" i="854"/>
  <c r="G92" i="854"/>
  <c r="O91" i="854"/>
  <c r="M91" i="854"/>
  <c r="K91" i="854"/>
  <c r="G91" i="854"/>
  <c r="O90" i="854"/>
  <c r="M90" i="854"/>
  <c r="N90" i="854" s="1"/>
  <c r="K90" i="854"/>
  <c r="G90" i="854"/>
  <c r="L89" i="854"/>
  <c r="J89" i="854"/>
  <c r="K89" i="854" s="1"/>
  <c r="I89" i="854"/>
  <c r="O89" i="854" s="1"/>
  <c r="O73" i="854"/>
  <c r="M73" i="854"/>
  <c r="K73" i="854"/>
  <c r="G73" i="854"/>
  <c r="L72" i="854"/>
  <c r="J72" i="854"/>
  <c r="I72" i="854"/>
  <c r="O62" i="854"/>
  <c r="M62" i="854"/>
  <c r="K62" i="854"/>
  <c r="G62" i="854"/>
  <c r="O61" i="854"/>
  <c r="M61" i="854"/>
  <c r="K61" i="854"/>
  <c r="G61" i="854"/>
  <c r="O60" i="854"/>
  <c r="M60" i="854"/>
  <c r="K60" i="854"/>
  <c r="G60" i="854"/>
  <c r="O59" i="854"/>
  <c r="M59" i="854"/>
  <c r="K59" i="854"/>
  <c r="G59" i="854"/>
  <c r="O58" i="854"/>
  <c r="M58" i="854"/>
  <c r="K58" i="854"/>
  <c r="G58" i="854"/>
  <c r="O57" i="854"/>
  <c r="N57" i="854"/>
  <c r="M57" i="854"/>
  <c r="AA57" i="854" s="1"/>
  <c r="K57" i="854"/>
  <c r="G57" i="854"/>
  <c r="O56" i="854"/>
  <c r="N56" i="854"/>
  <c r="Q56" i="854" s="1"/>
  <c r="M56" i="854"/>
  <c r="K56" i="854"/>
  <c r="G56" i="854"/>
  <c r="L55" i="854"/>
  <c r="J55" i="854"/>
  <c r="K55" i="854" s="1"/>
  <c r="I55" i="854"/>
  <c r="O45" i="854"/>
  <c r="M45" i="854"/>
  <c r="AB45" i="854" s="1"/>
  <c r="K45" i="854"/>
  <c r="G45" i="854"/>
  <c r="O44" i="854"/>
  <c r="M44" i="854"/>
  <c r="AB44" i="854" s="1"/>
  <c r="K44" i="854"/>
  <c r="G44" i="854"/>
  <c r="O43" i="854"/>
  <c r="M43" i="854"/>
  <c r="K43" i="854"/>
  <c r="G43" i="854"/>
  <c r="O42" i="854"/>
  <c r="M42" i="854"/>
  <c r="K42" i="854"/>
  <c r="G42" i="854"/>
  <c r="O41" i="854"/>
  <c r="M41" i="854"/>
  <c r="AB41" i="854" s="1"/>
  <c r="K41" i="854"/>
  <c r="G41" i="854"/>
  <c r="O40" i="854"/>
  <c r="M40" i="854"/>
  <c r="AB40" i="854" s="1"/>
  <c r="K40" i="854"/>
  <c r="G40" i="854"/>
  <c r="O39" i="854"/>
  <c r="M39" i="854"/>
  <c r="M55" i="854" s="1"/>
  <c r="K39" i="854"/>
  <c r="G39" i="854"/>
  <c r="L38" i="854"/>
  <c r="J38" i="854"/>
  <c r="K38" i="854" s="1"/>
  <c r="I38" i="854"/>
  <c r="O38" i="854" s="1"/>
  <c r="O24" i="854"/>
  <c r="M24" i="854"/>
  <c r="K24" i="854"/>
  <c r="G24" i="854"/>
  <c r="O23" i="854"/>
  <c r="M23" i="854"/>
  <c r="K23" i="854"/>
  <c r="G23" i="854"/>
  <c r="O22" i="854"/>
  <c r="M22" i="854"/>
  <c r="K22" i="854"/>
  <c r="G22" i="854"/>
  <c r="L21" i="854"/>
  <c r="J21" i="854"/>
  <c r="I21" i="854"/>
  <c r="AA9" i="854"/>
  <c r="O9" i="854"/>
  <c r="M9" i="854"/>
  <c r="N9" i="854" s="1"/>
  <c r="K9" i="854"/>
  <c r="G9" i="854"/>
  <c r="O8" i="854"/>
  <c r="M8" i="854"/>
  <c r="AA8" i="854" s="1"/>
  <c r="K8" i="854"/>
  <c r="G8" i="854"/>
  <c r="O7" i="854"/>
  <c r="M7" i="854"/>
  <c r="K7" i="854"/>
  <c r="G7" i="854"/>
  <c r="O6" i="854"/>
  <c r="N6" i="854"/>
  <c r="P6" i="854" s="1"/>
  <c r="M6" i="854"/>
  <c r="K6" i="854"/>
  <c r="G6" i="854"/>
  <c r="O5" i="854"/>
  <c r="M5" i="854"/>
  <c r="K5" i="854"/>
  <c r="G5" i="854"/>
  <c r="H2" i="854"/>
  <c r="D1" i="854"/>
  <c r="X34" i="853"/>
  <c r="W34" i="853"/>
  <c r="V34" i="853"/>
  <c r="P34" i="853"/>
  <c r="O34" i="853"/>
  <c r="N34" i="853"/>
  <c r="M34" i="853"/>
  <c r="G34" i="853"/>
  <c r="K8" i="853" s="1"/>
  <c r="N16" i="853"/>
  <c r="I8" i="853" s="1"/>
  <c r="M16" i="853"/>
  <c r="J16" i="853"/>
  <c r="I16" i="853"/>
  <c r="H16" i="853"/>
  <c r="G16" i="853"/>
  <c r="F16" i="853"/>
  <c r="E8" i="853" s="1"/>
  <c r="E16" i="853"/>
  <c r="F8" i="853"/>
  <c r="M7" i="853"/>
  <c r="K7" i="853"/>
  <c r="I7" i="853"/>
  <c r="G7" i="853"/>
  <c r="F7" i="853"/>
  <c r="E7" i="853"/>
  <c r="M6" i="853"/>
  <c r="K6" i="853"/>
  <c r="I6" i="853"/>
  <c r="G6" i="853"/>
  <c r="F6" i="853"/>
  <c r="E6" i="853"/>
  <c r="F3" i="853"/>
  <c r="AD140" i="852"/>
  <c r="Z140" i="852"/>
  <c r="Y140" i="852"/>
  <c r="L140" i="852"/>
  <c r="J140" i="852"/>
  <c r="K140" i="852" s="1"/>
  <c r="I140" i="852"/>
  <c r="O126" i="852"/>
  <c r="M126" i="852"/>
  <c r="K126" i="852"/>
  <c r="G126" i="852"/>
  <c r="O125" i="852"/>
  <c r="M125" i="852"/>
  <c r="K125" i="852"/>
  <c r="G125" i="852"/>
  <c r="O124" i="852"/>
  <c r="M124" i="852"/>
  <c r="K124" i="852"/>
  <c r="G124" i="852"/>
  <c r="AD123" i="852"/>
  <c r="Z123" i="852"/>
  <c r="Y123" i="852"/>
  <c r="L123" i="852"/>
  <c r="J123" i="852"/>
  <c r="I123" i="852"/>
  <c r="O123" i="852" s="1"/>
  <c r="O109" i="852"/>
  <c r="N109" i="852"/>
  <c r="M109" i="852"/>
  <c r="K109" i="852"/>
  <c r="G109" i="852"/>
  <c r="O108" i="852"/>
  <c r="M108" i="852"/>
  <c r="K108" i="852"/>
  <c r="G108" i="852"/>
  <c r="O107" i="852"/>
  <c r="M107" i="852"/>
  <c r="K107" i="852"/>
  <c r="G107" i="852"/>
  <c r="AD106" i="852"/>
  <c r="Z106" i="852"/>
  <c r="Y106" i="852"/>
  <c r="L106" i="852"/>
  <c r="O106" i="852" s="1"/>
  <c r="J106" i="852"/>
  <c r="K106" i="852" s="1"/>
  <c r="I106" i="852"/>
  <c r="O91" i="852"/>
  <c r="M91" i="852"/>
  <c r="K91" i="852"/>
  <c r="G91" i="852"/>
  <c r="O90" i="852"/>
  <c r="M90" i="852"/>
  <c r="K90" i="852"/>
  <c r="G90" i="852"/>
  <c r="AD89" i="852"/>
  <c r="Z89" i="852"/>
  <c r="Y89" i="852"/>
  <c r="L89" i="852"/>
  <c r="O89" i="852" s="1"/>
  <c r="J89" i="852"/>
  <c r="I89" i="852"/>
  <c r="O75" i="852"/>
  <c r="M75" i="852"/>
  <c r="K75" i="852"/>
  <c r="G75" i="852"/>
  <c r="O74" i="852"/>
  <c r="M74" i="852"/>
  <c r="K74" i="852"/>
  <c r="G74" i="852"/>
  <c r="O73" i="852"/>
  <c r="M73" i="852"/>
  <c r="K73" i="852"/>
  <c r="G73" i="852"/>
  <c r="AD72" i="852"/>
  <c r="Z72" i="852"/>
  <c r="Y72" i="852"/>
  <c r="L72" i="852"/>
  <c r="J72" i="852"/>
  <c r="K72" i="852" s="1"/>
  <c r="I72" i="852"/>
  <c r="O62" i="852"/>
  <c r="N62" i="852"/>
  <c r="Q62" i="852" s="1"/>
  <c r="M62" i="852"/>
  <c r="K62" i="852"/>
  <c r="P62" i="852" s="1"/>
  <c r="G62" i="852"/>
  <c r="O61" i="852"/>
  <c r="N61" i="852"/>
  <c r="Q61" i="852" s="1"/>
  <c r="M61" i="852"/>
  <c r="K61" i="852"/>
  <c r="G61" i="852"/>
  <c r="O60" i="852"/>
  <c r="M60" i="852"/>
  <c r="K60" i="852"/>
  <c r="G60" i="852"/>
  <c r="O59" i="852"/>
  <c r="M59" i="852"/>
  <c r="K59" i="852"/>
  <c r="G59" i="852"/>
  <c r="O58" i="852"/>
  <c r="M58" i="852"/>
  <c r="K58" i="852"/>
  <c r="G58" i="852"/>
  <c r="O57" i="852"/>
  <c r="M57" i="852"/>
  <c r="K57" i="852"/>
  <c r="G57" i="852"/>
  <c r="O56" i="852"/>
  <c r="M56" i="852"/>
  <c r="K56" i="852"/>
  <c r="G56" i="852"/>
  <c r="AD55" i="852"/>
  <c r="Z55" i="852"/>
  <c r="Y55" i="852"/>
  <c r="L55" i="852"/>
  <c r="J55" i="852"/>
  <c r="I55" i="852"/>
  <c r="O44" i="852"/>
  <c r="M44" i="852"/>
  <c r="K44" i="852"/>
  <c r="G44" i="852"/>
  <c r="O43" i="852"/>
  <c r="M43" i="852"/>
  <c r="N43" i="852" s="1"/>
  <c r="K43" i="852"/>
  <c r="G43" i="852"/>
  <c r="O42" i="852"/>
  <c r="M42" i="852"/>
  <c r="AF42" i="852" s="1"/>
  <c r="K42" i="852"/>
  <c r="G42" i="852"/>
  <c r="O41" i="852"/>
  <c r="M41" i="852"/>
  <c r="K41" i="852"/>
  <c r="G41" i="852"/>
  <c r="O40" i="852"/>
  <c r="M40" i="852"/>
  <c r="K40" i="852"/>
  <c r="G40" i="852"/>
  <c r="O39" i="852"/>
  <c r="M39" i="852"/>
  <c r="K39" i="852"/>
  <c r="G39" i="852"/>
  <c r="AD38" i="852"/>
  <c r="Z38" i="852"/>
  <c r="Y38" i="852"/>
  <c r="L38" i="852"/>
  <c r="J38" i="852"/>
  <c r="I38" i="852"/>
  <c r="K38" i="852" s="1"/>
  <c r="O27" i="852"/>
  <c r="M27" i="852"/>
  <c r="K27" i="852"/>
  <c r="G27" i="852"/>
  <c r="O26" i="852"/>
  <c r="M26" i="852"/>
  <c r="K26" i="852"/>
  <c r="G26" i="852"/>
  <c r="O25" i="852"/>
  <c r="M25" i="852"/>
  <c r="K25" i="852"/>
  <c r="G25" i="852"/>
  <c r="O24" i="852"/>
  <c r="M24" i="852"/>
  <c r="K24" i="852"/>
  <c r="G24" i="852"/>
  <c r="O23" i="852"/>
  <c r="M23" i="852"/>
  <c r="K23" i="852"/>
  <c r="G23" i="852"/>
  <c r="O22" i="852"/>
  <c r="M22" i="852"/>
  <c r="K22" i="852"/>
  <c r="G22" i="852"/>
  <c r="AD21" i="852"/>
  <c r="Z21" i="852"/>
  <c r="Z2" i="852" s="1"/>
  <c r="P6" i="850" s="1"/>
  <c r="Y21" i="852"/>
  <c r="L21" i="852"/>
  <c r="J21" i="852"/>
  <c r="K21" i="852" s="1"/>
  <c r="I21" i="852"/>
  <c r="O7" i="852"/>
  <c r="M7" i="852"/>
  <c r="K7" i="852"/>
  <c r="G7" i="852"/>
  <c r="O6" i="852"/>
  <c r="M6" i="852"/>
  <c r="K6" i="852"/>
  <c r="G6" i="852"/>
  <c r="O5" i="852"/>
  <c r="M5" i="852"/>
  <c r="M21" i="852" s="1"/>
  <c r="K5" i="852"/>
  <c r="G5" i="852"/>
  <c r="AD2" i="852"/>
  <c r="Y2" i="852"/>
  <c r="H2" i="852"/>
  <c r="D1" i="852"/>
  <c r="L140" i="851"/>
  <c r="J140" i="851"/>
  <c r="I140" i="851"/>
  <c r="O140" i="851" s="1"/>
  <c r="O137" i="851"/>
  <c r="M137" i="851"/>
  <c r="N137" i="851" s="1"/>
  <c r="K137" i="851"/>
  <c r="G137" i="851"/>
  <c r="O136" i="851"/>
  <c r="M136" i="851"/>
  <c r="K136" i="851"/>
  <c r="G136" i="851"/>
  <c r="O135" i="851"/>
  <c r="M135" i="851"/>
  <c r="AB135" i="851" s="1"/>
  <c r="K135" i="851"/>
  <c r="G135" i="851"/>
  <c r="O134" i="851"/>
  <c r="M134" i="851"/>
  <c r="AB134" i="851" s="1"/>
  <c r="K134" i="851"/>
  <c r="G134" i="851"/>
  <c r="O133" i="851"/>
  <c r="M133" i="851"/>
  <c r="N133" i="851" s="1"/>
  <c r="K133" i="851"/>
  <c r="G133" i="851"/>
  <c r="O132" i="851"/>
  <c r="M132" i="851"/>
  <c r="K132" i="851"/>
  <c r="G132" i="851"/>
  <c r="O131" i="851"/>
  <c r="M131" i="851"/>
  <c r="AB131" i="851" s="1"/>
  <c r="K131" i="851"/>
  <c r="G131" i="851"/>
  <c r="O130" i="851"/>
  <c r="M130" i="851"/>
  <c r="AB130" i="851" s="1"/>
  <c r="K130" i="851"/>
  <c r="G130" i="851"/>
  <c r="O129" i="851"/>
  <c r="M129" i="851"/>
  <c r="N129" i="851" s="1"/>
  <c r="K129" i="851"/>
  <c r="G129" i="851"/>
  <c r="O128" i="851"/>
  <c r="M128" i="851"/>
  <c r="K128" i="851"/>
  <c r="G128" i="851"/>
  <c r="O127" i="851"/>
  <c r="M127" i="851"/>
  <c r="AB127" i="851" s="1"/>
  <c r="K127" i="851"/>
  <c r="G127" i="851"/>
  <c r="O126" i="851"/>
  <c r="M126" i="851"/>
  <c r="AB126" i="851" s="1"/>
  <c r="K126" i="851"/>
  <c r="G126" i="851"/>
  <c r="O125" i="851"/>
  <c r="M125" i="851"/>
  <c r="N125" i="851" s="1"/>
  <c r="K125" i="851"/>
  <c r="G125" i="851"/>
  <c r="O124" i="851"/>
  <c r="N124" i="851"/>
  <c r="P124" i="851" s="1"/>
  <c r="M124" i="851"/>
  <c r="K124" i="851"/>
  <c r="Q124" i="851" s="1"/>
  <c r="G124" i="851"/>
  <c r="L123" i="851"/>
  <c r="J123" i="851"/>
  <c r="K123" i="851" s="1"/>
  <c r="I123" i="851"/>
  <c r="O123" i="851" s="1"/>
  <c r="O116" i="851"/>
  <c r="M116" i="851"/>
  <c r="K116" i="851"/>
  <c r="G116" i="851"/>
  <c r="O115" i="851"/>
  <c r="M115" i="851"/>
  <c r="K115" i="851"/>
  <c r="G115" i="851"/>
  <c r="O114" i="851"/>
  <c r="N114" i="851"/>
  <c r="M114" i="851"/>
  <c r="K114" i="851"/>
  <c r="G114" i="851"/>
  <c r="O113" i="851"/>
  <c r="M113" i="851"/>
  <c r="N113" i="851" s="1"/>
  <c r="K113" i="851"/>
  <c r="G113" i="851"/>
  <c r="O112" i="851"/>
  <c r="M112" i="851"/>
  <c r="K112" i="851"/>
  <c r="G112" i="851"/>
  <c r="O111" i="851"/>
  <c r="M111" i="851"/>
  <c r="K111" i="851"/>
  <c r="G111" i="851"/>
  <c r="O110" i="851"/>
  <c r="M110" i="851"/>
  <c r="K110" i="851"/>
  <c r="G110" i="851"/>
  <c r="O109" i="851"/>
  <c r="M109" i="851"/>
  <c r="N109" i="851" s="1"/>
  <c r="K109" i="851"/>
  <c r="G109" i="851"/>
  <c r="O108" i="851"/>
  <c r="N108" i="851"/>
  <c r="Q108" i="851" s="1"/>
  <c r="M108" i="851"/>
  <c r="AB108" i="851" s="1"/>
  <c r="K108" i="851"/>
  <c r="G108" i="851"/>
  <c r="O107" i="851"/>
  <c r="M107" i="851"/>
  <c r="M123" i="851" s="1"/>
  <c r="K107" i="851"/>
  <c r="G107" i="851"/>
  <c r="L106" i="851"/>
  <c r="J106" i="851"/>
  <c r="K106" i="851" s="1"/>
  <c r="I106" i="851"/>
  <c r="O106" i="851" s="1"/>
  <c r="O93" i="851"/>
  <c r="M93" i="851"/>
  <c r="K93" i="851"/>
  <c r="G93" i="851"/>
  <c r="O92" i="851"/>
  <c r="N92" i="851"/>
  <c r="M92" i="851"/>
  <c r="K92" i="851"/>
  <c r="Q92" i="851" s="1"/>
  <c r="G92" i="851"/>
  <c r="O91" i="851"/>
  <c r="M91" i="851"/>
  <c r="K91" i="851"/>
  <c r="G91" i="851"/>
  <c r="O90" i="851"/>
  <c r="M90" i="851"/>
  <c r="K90" i="851"/>
  <c r="G90" i="851"/>
  <c r="L89" i="851"/>
  <c r="J89" i="851"/>
  <c r="K89" i="851" s="1"/>
  <c r="I89" i="851"/>
  <c r="O73" i="851"/>
  <c r="M73" i="851"/>
  <c r="AB73" i="851" s="1"/>
  <c r="K73" i="851"/>
  <c r="G73" i="851"/>
  <c r="L72" i="851"/>
  <c r="J72" i="851"/>
  <c r="I72" i="851"/>
  <c r="O62" i="851"/>
  <c r="M62" i="851"/>
  <c r="K62" i="851"/>
  <c r="G62" i="851"/>
  <c r="O61" i="851"/>
  <c r="M61" i="851"/>
  <c r="K61" i="851"/>
  <c r="G61" i="851"/>
  <c r="O60" i="851"/>
  <c r="M60" i="851"/>
  <c r="K60" i="851"/>
  <c r="G60" i="851"/>
  <c r="O59" i="851"/>
  <c r="N59" i="851"/>
  <c r="M59" i="851"/>
  <c r="K59" i="851"/>
  <c r="G59" i="851"/>
  <c r="O58" i="851"/>
  <c r="M58" i="851"/>
  <c r="K58" i="851"/>
  <c r="G58" i="851"/>
  <c r="O57" i="851"/>
  <c r="M57" i="851"/>
  <c r="K57" i="851"/>
  <c r="G57" i="851"/>
  <c r="O56" i="851"/>
  <c r="M56" i="851"/>
  <c r="K56" i="851"/>
  <c r="G56" i="851"/>
  <c r="L55" i="851"/>
  <c r="J55" i="851"/>
  <c r="K55" i="851" s="1"/>
  <c r="I55" i="851"/>
  <c r="O45" i="851"/>
  <c r="M45" i="851"/>
  <c r="K45" i="851"/>
  <c r="G45" i="851"/>
  <c r="O44" i="851"/>
  <c r="M44" i="851"/>
  <c r="K44" i="851"/>
  <c r="G44" i="851"/>
  <c r="O43" i="851"/>
  <c r="M43" i="851"/>
  <c r="K43" i="851"/>
  <c r="G43" i="851"/>
  <c r="O42" i="851"/>
  <c r="M42" i="851"/>
  <c r="K42" i="851"/>
  <c r="G42" i="851"/>
  <c r="O41" i="851"/>
  <c r="M41" i="851"/>
  <c r="K41" i="851"/>
  <c r="G41" i="851"/>
  <c r="O40" i="851"/>
  <c r="M40" i="851"/>
  <c r="K40" i="851"/>
  <c r="G40" i="851"/>
  <c r="O39" i="851"/>
  <c r="M39" i="851"/>
  <c r="K39" i="851"/>
  <c r="G39" i="851"/>
  <c r="L38" i="851"/>
  <c r="O38" i="851" s="1"/>
  <c r="J38" i="851"/>
  <c r="K38" i="851" s="1"/>
  <c r="I38" i="851"/>
  <c r="O24" i="851"/>
  <c r="M24" i="851"/>
  <c r="N24" i="851" s="1"/>
  <c r="K24" i="851"/>
  <c r="G24" i="851"/>
  <c r="O23" i="851"/>
  <c r="M23" i="851"/>
  <c r="AB23" i="851" s="1"/>
  <c r="K23" i="851"/>
  <c r="G23" i="851"/>
  <c r="O22" i="851"/>
  <c r="M22" i="851"/>
  <c r="M38" i="851" s="1"/>
  <c r="K22" i="851"/>
  <c r="G22" i="851"/>
  <c r="L21" i="851"/>
  <c r="J21" i="851"/>
  <c r="I21" i="851"/>
  <c r="O21" i="851" s="1"/>
  <c r="O9" i="851"/>
  <c r="M9" i="851"/>
  <c r="K9" i="851"/>
  <c r="G9" i="851"/>
  <c r="O8" i="851"/>
  <c r="M8" i="851"/>
  <c r="N8" i="851" s="1"/>
  <c r="K8" i="851"/>
  <c r="G8" i="851"/>
  <c r="O7" i="851"/>
  <c r="N7" i="851"/>
  <c r="Q7" i="851" s="1"/>
  <c r="M7" i="851"/>
  <c r="AB7" i="851" s="1"/>
  <c r="K7" i="851"/>
  <c r="G7" i="851"/>
  <c r="O6" i="851"/>
  <c r="M6" i="851"/>
  <c r="K6" i="851"/>
  <c r="G6" i="851"/>
  <c r="O5" i="851"/>
  <c r="M5" i="851"/>
  <c r="AB5" i="851" s="1"/>
  <c r="K5" i="851"/>
  <c r="G5" i="851"/>
  <c r="H2" i="851"/>
  <c r="H1" i="851"/>
  <c r="D1" i="851"/>
  <c r="X34" i="850"/>
  <c r="M8" i="850" s="1"/>
  <c r="W34" i="850"/>
  <c r="V34" i="850"/>
  <c r="P34" i="850"/>
  <c r="O34" i="850"/>
  <c r="N34" i="850"/>
  <c r="M34" i="850"/>
  <c r="K8" i="850" s="1"/>
  <c r="G34" i="850"/>
  <c r="N16" i="850"/>
  <c r="M16" i="850"/>
  <c r="J16" i="850"/>
  <c r="I16" i="850"/>
  <c r="H16" i="850"/>
  <c r="G16" i="850"/>
  <c r="F16" i="850"/>
  <c r="E16" i="850"/>
  <c r="G8" i="850" s="1"/>
  <c r="I8" i="850"/>
  <c r="F8" i="850"/>
  <c r="M7" i="850"/>
  <c r="K7" i="850"/>
  <c r="I7" i="850"/>
  <c r="G7" i="850"/>
  <c r="F7" i="850"/>
  <c r="E7" i="850"/>
  <c r="R6" i="850"/>
  <c r="O6" i="850"/>
  <c r="M6" i="850"/>
  <c r="K6" i="850"/>
  <c r="I6" i="850"/>
  <c r="G6" i="850"/>
  <c r="F6" i="850"/>
  <c r="E6" i="850"/>
  <c r="F3" i="850"/>
  <c r="AD140" i="849"/>
  <c r="Z140" i="849"/>
  <c r="Y140" i="849"/>
  <c r="L140" i="849"/>
  <c r="O140" i="849" s="1"/>
  <c r="J140" i="849"/>
  <c r="K140" i="849" s="1"/>
  <c r="I140" i="849"/>
  <c r="O126" i="849"/>
  <c r="M126" i="849"/>
  <c r="AF126" i="849" s="1"/>
  <c r="K126" i="849"/>
  <c r="G126" i="849"/>
  <c r="O125" i="849"/>
  <c r="M125" i="849"/>
  <c r="K125" i="849"/>
  <c r="G125" i="849"/>
  <c r="O124" i="849"/>
  <c r="M124" i="849"/>
  <c r="K124" i="849"/>
  <c r="G124" i="849"/>
  <c r="AD123" i="849"/>
  <c r="Z123" i="849"/>
  <c r="Y123" i="849"/>
  <c r="L123" i="849"/>
  <c r="O123" i="849" s="1"/>
  <c r="J123" i="849"/>
  <c r="K123" i="849" s="1"/>
  <c r="I123" i="849"/>
  <c r="O109" i="849"/>
  <c r="M109" i="849"/>
  <c r="K109" i="849"/>
  <c r="G109" i="849"/>
  <c r="O108" i="849"/>
  <c r="M108" i="849"/>
  <c r="K108" i="849"/>
  <c r="G108" i="849"/>
  <c r="AE107" i="849"/>
  <c r="O107" i="849"/>
  <c r="M107" i="849"/>
  <c r="N107" i="849" s="1"/>
  <c r="K107" i="849"/>
  <c r="G107" i="849"/>
  <c r="AD106" i="849"/>
  <c r="Z106" i="849"/>
  <c r="Y106" i="849"/>
  <c r="L106" i="849"/>
  <c r="J106" i="849"/>
  <c r="I106" i="849"/>
  <c r="O91" i="849"/>
  <c r="M91" i="849"/>
  <c r="K91" i="849"/>
  <c r="G91" i="849"/>
  <c r="O90" i="849"/>
  <c r="N90" i="849"/>
  <c r="M90" i="849"/>
  <c r="K90" i="849"/>
  <c r="G90" i="849"/>
  <c r="AD89" i="849"/>
  <c r="Z89" i="849"/>
  <c r="Y89" i="849"/>
  <c r="L89" i="849"/>
  <c r="O89" i="849" s="1"/>
  <c r="J89" i="849"/>
  <c r="K89" i="849" s="1"/>
  <c r="I89" i="849"/>
  <c r="O76" i="849"/>
  <c r="M76" i="849"/>
  <c r="K76" i="849"/>
  <c r="G76" i="849"/>
  <c r="O75" i="849"/>
  <c r="M75" i="849"/>
  <c r="K75" i="849"/>
  <c r="G75" i="849"/>
  <c r="O74" i="849"/>
  <c r="M74" i="849"/>
  <c r="K74" i="849"/>
  <c r="G74" i="849"/>
  <c r="O73" i="849"/>
  <c r="M73" i="849"/>
  <c r="K73" i="849"/>
  <c r="G73" i="849"/>
  <c r="AD72" i="849"/>
  <c r="Z72" i="849"/>
  <c r="Y72" i="849"/>
  <c r="L72" i="849"/>
  <c r="J72" i="849"/>
  <c r="I72" i="849"/>
  <c r="O62" i="849"/>
  <c r="M62" i="849"/>
  <c r="K62" i="849"/>
  <c r="G62" i="849"/>
  <c r="O61" i="849"/>
  <c r="M61" i="849"/>
  <c r="K61" i="849"/>
  <c r="G61" i="849"/>
  <c r="O60" i="849"/>
  <c r="M60" i="849"/>
  <c r="K60" i="849"/>
  <c r="G60" i="849"/>
  <c r="O59" i="849"/>
  <c r="M59" i="849"/>
  <c r="K59" i="849"/>
  <c r="G59" i="849"/>
  <c r="O58" i="849"/>
  <c r="M58" i="849"/>
  <c r="K58" i="849"/>
  <c r="G58" i="849"/>
  <c r="O57" i="849"/>
  <c r="M57" i="849"/>
  <c r="K57" i="849"/>
  <c r="G57" i="849"/>
  <c r="O56" i="849"/>
  <c r="M56" i="849"/>
  <c r="K56" i="849"/>
  <c r="G56" i="849"/>
  <c r="AD55" i="849"/>
  <c r="Z55" i="849"/>
  <c r="Y55" i="849"/>
  <c r="L55" i="849"/>
  <c r="O55" i="849" s="1"/>
  <c r="J55" i="849"/>
  <c r="I55" i="849"/>
  <c r="O44" i="849"/>
  <c r="M44" i="849"/>
  <c r="K44" i="849"/>
  <c r="G44" i="849"/>
  <c r="O43" i="849"/>
  <c r="M43" i="849"/>
  <c r="AF43" i="849" s="1"/>
  <c r="K43" i="849"/>
  <c r="G43" i="849"/>
  <c r="O42" i="849"/>
  <c r="M42" i="849"/>
  <c r="AF42" i="849" s="1"/>
  <c r="K42" i="849"/>
  <c r="G42" i="849"/>
  <c r="O41" i="849"/>
  <c r="M41" i="849"/>
  <c r="K41" i="849"/>
  <c r="G41" i="849"/>
  <c r="AF40" i="849"/>
  <c r="O40" i="849"/>
  <c r="M40" i="849"/>
  <c r="N40" i="849" s="1"/>
  <c r="K40" i="849"/>
  <c r="G40" i="849"/>
  <c r="O39" i="849"/>
  <c r="M39" i="849"/>
  <c r="K39" i="849"/>
  <c r="G39" i="849"/>
  <c r="AD38" i="849"/>
  <c r="Z38" i="849"/>
  <c r="Y38" i="849"/>
  <c r="L38" i="849"/>
  <c r="O38" i="849" s="1"/>
  <c r="J38" i="849"/>
  <c r="K38" i="849" s="1"/>
  <c r="I38" i="849"/>
  <c r="O27" i="849"/>
  <c r="M27" i="849"/>
  <c r="K27" i="849"/>
  <c r="G27" i="849"/>
  <c r="O26" i="849"/>
  <c r="M26" i="849"/>
  <c r="AF26" i="849" s="1"/>
  <c r="K26" i="849"/>
  <c r="G26" i="849"/>
  <c r="O25" i="849"/>
  <c r="M25" i="849"/>
  <c r="K25" i="849"/>
  <c r="G25" i="849"/>
  <c r="O24" i="849"/>
  <c r="M24" i="849"/>
  <c r="K24" i="849"/>
  <c r="G24" i="849"/>
  <c r="O23" i="849"/>
  <c r="M23" i="849"/>
  <c r="K23" i="849"/>
  <c r="G23" i="849"/>
  <c r="O22" i="849"/>
  <c r="M22" i="849"/>
  <c r="K22" i="849"/>
  <c r="G22" i="849"/>
  <c r="AD21" i="849"/>
  <c r="Z21" i="849"/>
  <c r="Y21" i="849"/>
  <c r="Y2" i="849" s="1"/>
  <c r="O6" i="847" s="1"/>
  <c r="L21" i="849"/>
  <c r="J21" i="849"/>
  <c r="K21" i="849" s="1"/>
  <c r="I21" i="849"/>
  <c r="O7" i="849"/>
  <c r="M7" i="849"/>
  <c r="K7" i="849"/>
  <c r="G7" i="849"/>
  <c r="AF6" i="849"/>
  <c r="O6" i="849"/>
  <c r="N6" i="849"/>
  <c r="Q6" i="849" s="1"/>
  <c r="M6" i="849"/>
  <c r="AE6" i="849" s="1"/>
  <c r="K6" i="849"/>
  <c r="G6" i="849"/>
  <c r="O5" i="849"/>
  <c r="M5" i="849"/>
  <c r="M21" i="849" s="1"/>
  <c r="K5" i="849"/>
  <c r="G5" i="849"/>
  <c r="F1" i="849" s="1"/>
  <c r="F2" i="849" s="1"/>
  <c r="AD2" i="849"/>
  <c r="H2" i="849"/>
  <c r="D1" i="849"/>
  <c r="L140" i="848"/>
  <c r="O140" i="848" s="1"/>
  <c r="J140" i="848"/>
  <c r="K140" i="848" s="1"/>
  <c r="I140" i="848"/>
  <c r="O137" i="848"/>
  <c r="M137" i="848"/>
  <c r="K137" i="848"/>
  <c r="G137" i="848"/>
  <c r="O136" i="848"/>
  <c r="M136" i="848"/>
  <c r="AB136" i="848" s="1"/>
  <c r="K136" i="848"/>
  <c r="G136" i="848"/>
  <c r="O135" i="848"/>
  <c r="M135" i="848"/>
  <c r="AB135" i="848" s="1"/>
  <c r="K135" i="848"/>
  <c r="G135" i="848"/>
  <c r="O134" i="848"/>
  <c r="M134" i="848"/>
  <c r="K134" i="848"/>
  <c r="G134" i="848"/>
  <c r="O133" i="848"/>
  <c r="M133" i="848"/>
  <c r="K133" i="848"/>
  <c r="G133" i="848"/>
  <c r="O132" i="848"/>
  <c r="M132" i="848"/>
  <c r="AB132" i="848" s="1"/>
  <c r="K132" i="848"/>
  <c r="G132" i="848"/>
  <c r="O131" i="848"/>
  <c r="M131" i="848"/>
  <c r="AB131" i="848" s="1"/>
  <c r="K131" i="848"/>
  <c r="G131" i="848"/>
  <c r="O130" i="848"/>
  <c r="M130" i="848"/>
  <c r="K130" i="848"/>
  <c r="G130" i="848"/>
  <c r="O129" i="848"/>
  <c r="M129" i="848"/>
  <c r="K129" i="848"/>
  <c r="G129" i="848"/>
  <c r="O128" i="848"/>
  <c r="M128" i="848"/>
  <c r="AB128" i="848" s="1"/>
  <c r="K128" i="848"/>
  <c r="G128" i="848"/>
  <c r="O127" i="848"/>
  <c r="M127" i="848"/>
  <c r="AB127" i="848" s="1"/>
  <c r="K127" i="848"/>
  <c r="G127" i="848"/>
  <c r="O126" i="848"/>
  <c r="M126" i="848"/>
  <c r="K126" i="848"/>
  <c r="G126" i="848"/>
  <c r="O125" i="848"/>
  <c r="M125" i="848"/>
  <c r="K125" i="848"/>
  <c r="G125" i="848"/>
  <c r="O124" i="848"/>
  <c r="M124" i="848"/>
  <c r="K124" i="848"/>
  <c r="G124" i="848"/>
  <c r="L123" i="848"/>
  <c r="O123" i="848" s="1"/>
  <c r="J123" i="848"/>
  <c r="K123" i="848" s="1"/>
  <c r="I123" i="848"/>
  <c r="O116" i="848"/>
  <c r="M116" i="848"/>
  <c r="K116" i="848"/>
  <c r="G116" i="848"/>
  <c r="AB115" i="848"/>
  <c r="O115" i="848"/>
  <c r="M115" i="848"/>
  <c r="K115" i="848"/>
  <c r="G115" i="848"/>
  <c r="O114" i="848"/>
  <c r="M114" i="848"/>
  <c r="N114" i="848" s="1"/>
  <c r="K114" i="848"/>
  <c r="G114" i="848"/>
  <c r="O113" i="848"/>
  <c r="M113" i="848"/>
  <c r="K113" i="848"/>
  <c r="G113" i="848"/>
  <c r="O112" i="848"/>
  <c r="M112" i="848"/>
  <c r="K112" i="848"/>
  <c r="G112" i="848"/>
  <c r="O111" i="848"/>
  <c r="M111" i="848"/>
  <c r="K111" i="848"/>
  <c r="G111" i="848"/>
  <c r="O110" i="848"/>
  <c r="M110" i="848"/>
  <c r="N110" i="848" s="1"/>
  <c r="K110" i="848"/>
  <c r="G110" i="848"/>
  <c r="O109" i="848"/>
  <c r="M109" i="848"/>
  <c r="K109" i="848"/>
  <c r="G109" i="848"/>
  <c r="O108" i="848"/>
  <c r="M108" i="848"/>
  <c r="K108" i="848"/>
  <c r="G108" i="848"/>
  <c r="O107" i="848"/>
  <c r="M107" i="848"/>
  <c r="AB107" i="848" s="1"/>
  <c r="K107" i="848"/>
  <c r="G107" i="848"/>
  <c r="L106" i="848"/>
  <c r="O106" i="848" s="1"/>
  <c r="J106" i="848"/>
  <c r="I106" i="848"/>
  <c r="O93" i="848"/>
  <c r="M93" i="848"/>
  <c r="K93" i="848"/>
  <c r="G93" i="848"/>
  <c r="O92" i="848"/>
  <c r="M92" i="848"/>
  <c r="K92" i="848"/>
  <c r="G92" i="848"/>
  <c r="O91" i="848"/>
  <c r="M91" i="848"/>
  <c r="AB91" i="848" s="1"/>
  <c r="K91" i="848"/>
  <c r="G91" i="848"/>
  <c r="O90" i="848"/>
  <c r="M90" i="848"/>
  <c r="K90" i="848"/>
  <c r="G90" i="848"/>
  <c r="L89" i="848"/>
  <c r="J89" i="848"/>
  <c r="K89" i="848" s="1"/>
  <c r="I89" i="848"/>
  <c r="O74" i="848"/>
  <c r="M74" i="848"/>
  <c r="K74" i="848"/>
  <c r="G74" i="848"/>
  <c r="O73" i="848"/>
  <c r="M73" i="848"/>
  <c r="K73" i="848"/>
  <c r="G73" i="848"/>
  <c r="L72" i="848"/>
  <c r="O72" i="848" s="1"/>
  <c r="J72" i="848"/>
  <c r="K72" i="848" s="1"/>
  <c r="I72" i="848"/>
  <c r="O62" i="848"/>
  <c r="M62" i="848"/>
  <c r="K62" i="848"/>
  <c r="G62" i="848"/>
  <c r="O61" i="848"/>
  <c r="N61" i="848"/>
  <c r="M61" i="848"/>
  <c r="K61" i="848"/>
  <c r="G61" i="848"/>
  <c r="O60" i="848"/>
  <c r="M60" i="848"/>
  <c r="AA60" i="848" s="1"/>
  <c r="K60" i="848"/>
  <c r="G60" i="848"/>
  <c r="O59" i="848"/>
  <c r="M59" i="848"/>
  <c r="N59" i="848" s="1"/>
  <c r="K59" i="848"/>
  <c r="G59" i="848"/>
  <c r="O58" i="848"/>
  <c r="M58" i="848"/>
  <c r="K58" i="848"/>
  <c r="G58" i="848"/>
  <c r="O57" i="848"/>
  <c r="M57" i="848"/>
  <c r="K57" i="848"/>
  <c r="G57" i="848"/>
  <c r="O56" i="848"/>
  <c r="M56" i="848"/>
  <c r="M72" i="848" s="1"/>
  <c r="K56" i="848"/>
  <c r="G56" i="848"/>
  <c r="L55" i="848"/>
  <c r="J55" i="848"/>
  <c r="K55" i="848" s="1"/>
  <c r="I55" i="848"/>
  <c r="O45" i="848"/>
  <c r="M45" i="848"/>
  <c r="K45" i="848"/>
  <c r="G45" i="848"/>
  <c r="O44" i="848"/>
  <c r="M44" i="848"/>
  <c r="K44" i="848"/>
  <c r="G44" i="848"/>
  <c r="O43" i="848"/>
  <c r="M43" i="848"/>
  <c r="K43" i="848"/>
  <c r="G43" i="848"/>
  <c r="O42" i="848"/>
  <c r="M42" i="848"/>
  <c r="K42" i="848"/>
  <c r="G42" i="848"/>
  <c r="O41" i="848"/>
  <c r="N41" i="848"/>
  <c r="P41" i="848" s="1"/>
  <c r="M41" i="848"/>
  <c r="K41" i="848"/>
  <c r="G41" i="848"/>
  <c r="O40" i="848"/>
  <c r="M40" i="848"/>
  <c r="K40" i="848"/>
  <c r="G40" i="848"/>
  <c r="O39" i="848"/>
  <c r="N39" i="848"/>
  <c r="M39" i="848"/>
  <c r="K39" i="848"/>
  <c r="G39" i="848"/>
  <c r="L38" i="848"/>
  <c r="J38" i="848"/>
  <c r="K38" i="848" s="1"/>
  <c r="I38" i="848"/>
  <c r="O24" i="848"/>
  <c r="M24" i="848"/>
  <c r="AB24" i="848" s="1"/>
  <c r="K24" i="848"/>
  <c r="G24" i="848"/>
  <c r="O23" i="848"/>
  <c r="M23" i="848"/>
  <c r="K23" i="848"/>
  <c r="G23" i="848"/>
  <c r="O22" i="848"/>
  <c r="M22" i="848"/>
  <c r="K22" i="848"/>
  <c r="G22" i="848"/>
  <c r="L21" i="848"/>
  <c r="O21" i="848" s="1"/>
  <c r="J21" i="848"/>
  <c r="I21" i="848"/>
  <c r="O9" i="848"/>
  <c r="M9" i="848"/>
  <c r="K9" i="848"/>
  <c r="G9" i="848"/>
  <c r="O8" i="848"/>
  <c r="M8" i="848"/>
  <c r="K8" i="848"/>
  <c r="G8" i="848"/>
  <c r="O7" i="848"/>
  <c r="M7" i="848"/>
  <c r="AA7" i="848" s="1"/>
  <c r="K7" i="848"/>
  <c r="G7" i="848"/>
  <c r="O6" i="848"/>
  <c r="M6" i="848"/>
  <c r="N6" i="848" s="1"/>
  <c r="K6" i="848"/>
  <c r="G6" i="848"/>
  <c r="O5" i="848"/>
  <c r="M5" i="848"/>
  <c r="K5" i="848"/>
  <c r="G5" i="848"/>
  <c r="H2" i="848"/>
  <c r="H1" i="848"/>
  <c r="D1" i="848"/>
  <c r="X34" i="847"/>
  <c r="W34" i="847"/>
  <c r="V34" i="847"/>
  <c r="P34" i="847"/>
  <c r="O34" i="847"/>
  <c r="N34" i="847"/>
  <c r="M34" i="847"/>
  <c r="K8" i="847" s="1"/>
  <c r="G34" i="847"/>
  <c r="N16" i="847"/>
  <c r="M16" i="847"/>
  <c r="I8" i="847" s="1"/>
  <c r="J16" i="847"/>
  <c r="I16" i="847"/>
  <c r="H16" i="847"/>
  <c r="G16" i="847"/>
  <c r="F16" i="847"/>
  <c r="E16" i="847"/>
  <c r="G8" i="847" s="1"/>
  <c r="F8" i="847"/>
  <c r="E8" i="847"/>
  <c r="M7" i="847"/>
  <c r="K7" i="847"/>
  <c r="I7" i="847"/>
  <c r="G7" i="847"/>
  <c r="F7" i="847"/>
  <c r="E7" i="847"/>
  <c r="R6" i="847"/>
  <c r="M6" i="847"/>
  <c r="K6" i="847"/>
  <c r="I6" i="847"/>
  <c r="G6" i="847"/>
  <c r="F6" i="847"/>
  <c r="E6" i="847"/>
  <c r="F3" i="847"/>
  <c r="AD2" i="888" l="1"/>
  <c r="R6" i="886" s="1"/>
  <c r="Y2" i="861"/>
  <c r="O6" i="859" s="1"/>
  <c r="P92" i="851"/>
  <c r="M8" i="886"/>
  <c r="Y2" i="885"/>
  <c r="O6" i="883" s="1"/>
  <c r="F3" i="883"/>
  <c r="O106" i="882"/>
  <c r="O89" i="882"/>
  <c r="O38" i="882"/>
  <c r="K123" i="881"/>
  <c r="K106" i="881"/>
  <c r="O89" i="881"/>
  <c r="O89" i="879"/>
  <c r="O106" i="878"/>
  <c r="O123" i="870"/>
  <c r="Z2" i="870"/>
  <c r="P6" i="868" s="1"/>
  <c r="F3" i="868"/>
  <c r="O38" i="869"/>
  <c r="K21" i="869"/>
  <c r="O123" i="867"/>
  <c r="K140" i="863"/>
  <c r="F1" i="861"/>
  <c r="F2" i="861" s="1"/>
  <c r="O123" i="858"/>
  <c r="O106" i="858"/>
  <c r="K89" i="858"/>
  <c r="O55" i="858"/>
  <c r="O38" i="858"/>
  <c r="F3" i="856"/>
  <c r="O55" i="857"/>
  <c r="K8" i="856"/>
  <c r="AD2" i="855"/>
  <c r="R6" i="853" s="1"/>
  <c r="O21" i="855"/>
  <c r="K72" i="854"/>
  <c r="K21" i="854"/>
  <c r="K123" i="852"/>
  <c r="O106" i="849"/>
  <c r="K55" i="849"/>
  <c r="Q73" i="878"/>
  <c r="P40" i="887"/>
  <c r="O106" i="885"/>
  <c r="Q56" i="882"/>
  <c r="F2" i="882"/>
  <c r="K140" i="879"/>
  <c r="H1" i="879"/>
  <c r="Z2" i="879"/>
  <c r="P6" i="877" s="1"/>
  <c r="O140" i="876"/>
  <c r="O38" i="876"/>
  <c r="O55" i="875"/>
  <c r="F1" i="872"/>
  <c r="O38" i="870"/>
  <c r="O106" i="869"/>
  <c r="AD2" i="867"/>
  <c r="R6" i="865" s="1"/>
  <c r="O55" i="866"/>
  <c r="K140" i="864"/>
  <c r="O38" i="863"/>
  <c r="K38" i="861"/>
  <c r="K8" i="859"/>
  <c r="Z2" i="858"/>
  <c r="P6" i="856" s="1"/>
  <c r="O38" i="857"/>
  <c r="O123" i="855"/>
  <c r="K55" i="855"/>
  <c r="O72" i="854"/>
  <c r="F1" i="854"/>
  <c r="Q6" i="854"/>
  <c r="M8" i="853"/>
  <c r="K106" i="848"/>
  <c r="O55" i="848"/>
  <c r="K21" i="884"/>
  <c r="M89" i="849"/>
  <c r="Z2" i="885"/>
  <c r="P6" i="883" s="1"/>
  <c r="O89" i="884"/>
  <c r="K55" i="884"/>
  <c r="O140" i="882"/>
  <c r="O123" i="881"/>
  <c r="O38" i="881"/>
  <c r="K106" i="879"/>
  <c r="Q62" i="879"/>
  <c r="F2" i="879"/>
  <c r="K89" i="878"/>
  <c r="K21" i="875"/>
  <c r="O123" i="873"/>
  <c r="Y2" i="873"/>
  <c r="O6" i="871" s="1"/>
  <c r="F1" i="873"/>
  <c r="F2" i="873" s="1"/>
  <c r="O123" i="872"/>
  <c r="O72" i="872"/>
  <c r="K106" i="870"/>
  <c r="F1" i="870"/>
  <c r="F2" i="870" s="1"/>
  <c r="O140" i="869"/>
  <c r="K106" i="869"/>
  <c r="K123" i="867"/>
  <c r="Z2" i="867"/>
  <c r="P6" i="865" s="1"/>
  <c r="K123" i="864"/>
  <c r="O72" i="864"/>
  <c r="O21" i="863"/>
  <c r="K55" i="861"/>
  <c r="O38" i="861"/>
  <c r="O89" i="860"/>
  <c r="K123" i="858"/>
  <c r="K106" i="858"/>
  <c r="O72" i="858"/>
  <c r="O21" i="854"/>
  <c r="O140" i="852"/>
  <c r="Q109" i="852"/>
  <c r="O72" i="852"/>
  <c r="O89" i="851"/>
  <c r="K72" i="851"/>
  <c r="O55" i="851"/>
  <c r="F1" i="851"/>
  <c r="E8" i="850"/>
  <c r="K106" i="849"/>
  <c r="K72" i="849"/>
  <c r="O38" i="848"/>
  <c r="K21" i="848"/>
  <c r="M8" i="847"/>
  <c r="O38" i="875"/>
  <c r="K55" i="869"/>
  <c r="O89" i="866"/>
  <c r="M89" i="861"/>
  <c r="O55" i="861"/>
  <c r="O72" i="860"/>
  <c r="K55" i="852"/>
  <c r="H1" i="888"/>
  <c r="O106" i="888"/>
  <c r="K55" i="888"/>
  <c r="M106" i="887"/>
  <c r="O55" i="887"/>
  <c r="G8" i="886"/>
  <c r="AD2" i="885"/>
  <c r="R6" i="883" s="1"/>
  <c r="K21" i="882"/>
  <c r="K89" i="881"/>
  <c r="O72" i="881"/>
  <c r="O140" i="879"/>
  <c r="O55" i="878"/>
  <c r="M8" i="877"/>
  <c r="K140" i="876"/>
  <c r="F1" i="876"/>
  <c r="F2" i="876" s="1"/>
  <c r="K55" i="876"/>
  <c r="O21" i="876"/>
  <c r="O140" i="875"/>
  <c r="K123" i="873"/>
  <c r="O106" i="873"/>
  <c r="O72" i="873"/>
  <c r="K55" i="872"/>
  <c r="K8" i="871"/>
  <c r="O140" i="870"/>
  <c r="K123" i="870"/>
  <c r="K89" i="867"/>
  <c r="O21" i="867"/>
  <c r="O140" i="866"/>
  <c r="K106" i="866"/>
  <c r="O38" i="866"/>
  <c r="O140" i="864"/>
  <c r="O123" i="864"/>
  <c r="O89" i="864"/>
  <c r="O55" i="864"/>
  <c r="O21" i="864"/>
  <c r="O123" i="863"/>
  <c r="O89" i="863"/>
  <c r="O106" i="861"/>
  <c r="K89" i="861"/>
  <c r="O72" i="861"/>
  <c r="O21" i="861"/>
  <c r="E8" i="859"/>
  <c r="AD2" i="858"/>
  <c r="R6" i="856" s="1"/>
  <c r="O89" i="858"/>
  <c r="F1" i="858"/>
  <c r="F2" i="858" s="1"/>
  <c r="O106" i="857"/>
  <c r="K38" i="857"/>
  <c r="K140" i="855"/>
  <c r="O89" i="855"/>
  <c r="O55" i="852"/>
  <c r="O38" i="852"/>
  <c r="F1" i="852"/>
  <c r="F2" i="852" s="1"/>
  <c r="Q114" i="851"/>
  <c r="K21" i="851"/>
  <c r="Z2" i="849"/>
  <c r="P6" i="847" s="1"/>
  <c r="O89" i="848"/>
  <c r="Q61" i="848"/>
  <c r="Q124" i="888"/>
  <c r="E8" i="868"/>
  <c r="O72" i="855"/>
  <c r="P27" i="855"/>
  <c r="H1" i="854"/>
  <c r="M89" i="888"/>
  <c r="Z2" i="888"/>
  <c r="P6" i="886" s="1"/>
  <c r="Y2" i="888"/>
  <c r="O6" i="886" s="1"/>
  <c r="H1" i="887"/>
  <c r="K89" i="887"/>
  <c r="K55" i="887"/>
  <c r="O89" i="885"/>
  <c r="O55" i="884"/>
  <c r="K72" i="881"/>
  <c r="Q57" i="881"/>
  <c r="G8" i="880"/>
  <c r="O38" i="879"/>
  <c r="O55" i="876"/>
  <c r="K38" i="876"/>
  <c r="O72" i="875"/>
  <c r="K55" i="875"/>
  <c r="O21" i="875"/>
  <c r="G8" i="874"/>
  <c r="O55" i="872"/>
  <c r="AD2" i="870"/>
  <c r="R6" i="868" s="1"/>
  <c r="Q26" i="870"/>
  <c r="O55" i="869"/>
  <c r="K106" i="867"/>
  <c r="F1" i="867"/>
  <c r="F2" i="867" s="1"/>
  <c r="O38" i="867"/>
  <c r="F3" i="865"/>
  <c r="K38" i="866"/>
  <c r="K55" i="864"/>
  <c r="K106" i="863"/>
  <c r="O140" i="861"/>
  <c r="K123" i="861"/>
  <c r="P27" i="861"/>
  <c r="H1" i="860"/>
  <c r="F1" i="860"/>
  <c r="P23" i="858"/>
  <c r="K21" i="858"/>
  <c r="K106" i="857"/>
  <c r="K123" i="855"/>
  <c r="K89" i="852"/>
  <c r="O21" i="852"/>
  <c r="O72" i="851"/>
  <c r="O72" i="849"/>
  <c r="F1" i="848"/>
  <c r="O89" i="887"/>
  <c r="O38" i="884"/>
  <c r="K38" i="881"/>
  <c r="O38" i="878"/>
  <c r="P26" i="876"/>
  <c r="O38" i="872"/>
  <c r="P93" i="881"/>
  <c r="Z2" i="861"/>
  <c r="P6" i="859" s="1"/>
  <c r="AF124" i="888"/>
  <c r="AE124" i="888"/>
  <c r="AE109" i="888"/>
  <c r="N109" i="888"/>
  <c r="AF109" i="888"/>
  <c r="N108" i="888"/>
  <c r="AE108" i="888"/>
  <c r="N107" i="888"/>
  <c r="AF107" i="888"/>
  <c r="N91" i="888"/>
  <c r="AF91" i="888"/>
  <c r="AF90" i="888"/>
  <c r="M106" i="888"/>
  <c r="N106" i="888" s="1"/>
  <c r="AE90" i="888"/>
  <c r="N90" i="888"/>
  <c r="P90" i="888" s="1"/>
  <c r="AF75" i="888"/>
  <c r="AE75" i="888"/>
  <c r="N75" i="888"/>
  <c r="P75" i="888" s="1"/>
  <c r="N73" i="888"/>
  <c r="AF73" i="888"/>
  <c r="AE73" i="888"/>
  <c r="AF62" i="888"/>
  <c r="N62" i="888"/>
  <c r="AE62" i="888"/>
  <c r="AE61" i="888"/>
  <c r="AF61" i="888"/>
  <c r="N61" i="888"/>
  <c r="N60" i="888"/>
  <c r="AE60" i="888"/>
  <c r="AF58" i="888"/>
  <c r="N58" i="888"/>
  <c r="Q58" i="888" s="1"/>
  <c r="AE58" i="888"/>
  <c r="AE57" i="888"/>
  <c r="AF57" i="888"/>
  <c r="N56" i="888"/>
  <c r="AF56" i="888"/>
  <c r="AE56" i="888"/>
  <c r="N43" i="888"/>
  <c r="AF43" i="888"/>
  <c r="AE43" i="888"/>
  <c r="AF41" i="888"/>
  <c r="N41" i="888"/>
  <c r="Q41" i="888" s="1"/>
  <c r="N40" i="888"/>
  <c r="Q40" i="888" s="1"/>
  <c r="AF40" i="888"/>
  <c r="AE40" i="888"/>
  <c r="AF25" i="888"/>
  <c r="N25" i="888"/>
  <c r="AE25" i="888"/>
  <c r="AE24" i="888"/>
  <c r="AF24" i="888"/>
  <c r="N24" i="888"/>
  <c r="P24" i="888" s="1"/>
  <c r="AF22" i="888"/>
  <c r="AE22" i="888"/>
  <c r="AE7" i="888"/>
  <c r="AF7" i="888"/>
  <c r="AE6" i="888"/>
  <c r="AF6" i="888"/>
  <c r="N5" i="888"/>
  <c r="M21" i="888"/>
  <c r="AF5" i="888"/>
  <c r="AE5" i="888"/>
  <c r="AB135" i="887"/>
  <c r="N135" i="887"/>
  <c r="Q135" i="887" s="1"/>
  <c r="AB134" i="887"/>
  <c r="N134" i="887"/>
  <c r="Q134" i="887" s="1"/>
  <c r="AA134" i="887"/>
  <c r="N133" i="887"/>
  <c r="AA133" i="887"/>
  <c r="AB133" i="887"/>
  <c r="AB132" i="887"/>
  <c r="AA132" i="887"/>
  <c r="N132" i="887"/>
  <c r="AB131" i="887"/>
  <c r="N131" i="887"/>
  <c r="Q131" i="887" s="1"/>
  <c r="AB130" i="887"/>
  <c r="AA130" i="887"/>
  <c r="N130" i="887"/>
  <c r="Q130" i="887" s="1"/>
  <c r="N129" i="887"/>
  <c r="AB129" i="887"/>
  <c r="AA129" i="887"/>
  <c r="AB128" i="887"/>
  <c r="AA128" i="887"/>
  <c r="N128" i="887"/>
  <c r="AB127" i="887"/>
  <c r="N127" i="887"/>
  <c r="Q127" i="887" s="1"/>
  <c r="AB126" i="887"/>
  <c r="AA126" i="887"/>
  <c r="N126" i="887"/>
  <c r="Q126" i="887" s="1"/>
  <c r="N125" i="887"/>
  <c r="AB125" i="887"/>
  <c r="AA125" i="887"/>
  <c r="AA124" i="887"/>
  <c r="N124" i="887"/>
  <c r="M140" i="887"/>
  <c r="AB140" i="887" s="1"/>
  <c r="AC124" i="887" s="1"/>
  <c r="AB124" i="887"/>
  <c r="AA117" i="887"/>
  <c r="AB117" i="887"/>
  <c r="AB116" i="887"/>
  <c r="AA116" i="887"/>
  <c r="N116" i="887"/>
  <c r="N115" i="887"/>
  <c r="AA115" i="887"/>
  <c r="AB113" i="887"/>
  <c r="AA113" i="887"/>
  <c r="N113" i="887"/>
  <c r="AB112" i="887"/>
  <c r="AA112" i="887"/>
  <c r="N112" i="887"/>
  <c r="N111" i="887"/>
  <c r="AA111" i="887"/>
  <c r="AA109" i="887"/>
  <c r="AB109" i="887"/>
  <c r="N109" i="887"/>
  <c r="AB108" i="887"/>
  <c r="AA108" i="887"/>
  <c r="N108" i="887"/>
  <c r="M123" i="887"/>
  <c r="AB107" i="887"/>
  <c r="AB92" i="887"/>
  <c r="N92" i="887"/>
  <c r="P92" i="887" s="1"/>
  <c r="N90" i="887"/>
  <c r="AA90" i="887"/>
  <c r="AB90" i="887"/>
  <c r="AA73" i="887"/>
  <c r="AB73" i="887"/>
  <c r="N62" i="887"/>
  <c r="AA62" i="887"/>
  <c r="AA60" i="887"/>
  <c r="AB60" i="887"/>
  <c r="AA59" i="887"/>
  <c r="AB59" i="887"/>
  <c r="N58" i="887"/>
  <c r="AA58" i="887"/>
  <c r="M72" i="887"/>
  <c r="AA56" i="887"/>
  <c r="AB56" i="887"/>
  <c r="N56" i="887"/>
  <c r="Q56" i="887" s="1"/>
  <c r="P44" i="887"/>
  <c r="Q44" i="887"/>
  <c r="AA44" i="887"/>
  <c r="AB44" i="887"/>
  <c r="AB43" i="887"/>
  <c r="AA43" i="887"/>
  <c r="N43" i="887"/>
  <c r="P43" i="887" s="1"/>
  <c r="AB41" i="887"/>
  <c r="N41" i="887"/>
  <c r="AA41" i="887"/>
  <c r="AB40" i="887"/>
  <c r="AA40" i="887"/>
  <c r="N23" i="887"/>
  <c r="AA23" i="887"/>
  <c r="AB23" i="887"/>
  <c r="AA22" i="887"/>
  <c r="AB22" i="887"/>
  <c r="N22" i="887"/>
  <c r="M38" i="887"/>
  <c r="AB38" i="887" s="1"/>
  <c r="AC22" i="887" s="1"/>
  <c r="N9" i="887"/>
  <c r="AA9" i="887"/>
  <c r="AA7" i="887"/>
  <c r="AB7" i="887"/>
  <c r="Q6" i="887"/>
  <c r="P6" i="887"/>
  <c r="M21" i="887"/>
  <c r="AB5" i="887"/>
  <c r="AF124" i="885"/>
  <c r="N124" i="885"/>
  <c r="Q124" i="885" s="1"/>
  <c r="M140" i="885"/>
  <c r="AF140" i="885" s="1"/>
  <c r="AG124" i="885" s="1"/>
  <c r="AE124" i="885"/>
  <c r="AE109" i="885"/>
  <c r="AF109" i="885"/>
  <c r="N109" i="885"/>
  <c r="Q109" i="885" s="1"/>
  <c r="AE108" i="885"/>
  <c r="AF108" i="885"/>
  <c r="N108" i="885"/>
  <c r="N107" i="885"/>
  <c r="M123" i="885"/>
  <c r="AF107" i="885"/>
  <c r="AE107" i="885"/>
  <c r="N91" i="885"/>
  <c r="AF91" i="885"/>
  <c r="AE91" i="885"/>
  <c r="P90" i="885"/>
  <c r="Q90" i="885"/>
  <c r="AF90" i="885"/>
  <c r="M106" i="885"/>
  <c r="AE90" i="885"/>
  <c r="AF75" i="885"/>
  <c r="AE75" i="885"/>
  <c r="N75" i="885"/>
  <c r="AF74" i="885"/>
  <c r="AE74" i="885"/>
  <c r="N74" i="885"/>
  <c r="Q74" i="885" s="1"/>
  <c r="AF61" i="885"/>
  <c r="N61" i="885"/>
  <c r="Q61" i="885" s="1"/>
  <c r="AE60" i="885"/>
  <c r="AF60" i="885"/>
  <c r="AF59" i="885"/>
  <c r="N59" i="885"/>
  <c r="AF57" i="885"/>
  <c r="N57" i="885"/>
  <c r="Q57" i="885" s="1"/>
  <c r="M72" i="885"/>
  <c r="AE56" i="885"/>
  <c r="N42" i="885"/>
  <c r="AE42" i="885"/>
  <c r="AF42" i="885"/>
  <c r="AF26" i="885"/>
  <c r="N26" i="885"/>
  <c r="Q26" i="885" s="1"/>
  <c r="AE25" i="885"/>
  <c r="AF25" i="885"/>
  <c r="N25" i="885"/>
  <c r="N24" i="885"/>
  <c r="AF24" i="885"/>
  <c r="AE24" i="885"/>
  <c r="AF23" i="885"/>
  <c r="N23" i="885"/>
  <c r="Q23" i="885" s="1"/>
  <c r="AE23" i="885"/>
  <c r="AF6" i="885"/>
  <c r="N6" i="885"/>
  <c r="Q6" i="885" s="1"/>
  <c r="M21" i="885"/>
  <c r="AE5" i="885"/>
  <c r="AA133" i="884"/>
  <c r="AB133" i="884"/>
  <c r="N132" i="884"/>
  <c r="AB132" i="884"/>
  <c r="AA132" i="884"/>
  <c r="AA129" i="884"/>
  <c r="AB129" i="884"/>
  <c r="N128" i="884"/>
  <c r="AA128" i="884"/>
  <c r="AA125" i="884"/>
  <c r="AB125" i="884"/>
  <c r="M140" i="884"/>
  <c r="N124" i="884"/>
  <c r="AA124" i="884"/>
  <c r="AB124" i="884"/>
  <c r="Q118" i="884"/>
  <c r="P118" i="884"/>
  <c r="N116" i="884"/>
  <c r="Q116" i="884" s="1"/>
  <c r="AB116" i="884"/>
  <c r="AA116" i="884"/>
  <c r="AA115" i="884"/>
  <c r="AB115" i="884"/>
  <c r="N115" i="884"/>
  <c r="AB114" i="884"/>
  <c r="N114" i="884"/>
  <c r="N112" i="884"/>
  <c r="Q112" i="884" s="1"/>
  <c r="AB112" i="884"/>
  <c r="AA112" i="884"/>
  <c r="AA111" i="884"/>
  <c r="AB111" i="884"/>
  <c r="N111" i="884"/>
  <c r="AB110" i="884"/>
  <c r="N110" i="884"/>
  <c r="AB108" i="884"/>
  <c r="N108" i="884"/>
  <c r="Q108" i="884" s="1"/>
  <c r="AB107" i="884"/>
  <c r="AA107" i="884"/>
  <c r="AA92" i="884"/>
  <c r="N92" i="884"/>
  <c r="Q92" i="884" s="1"/>
  <c r="N91" i="884"/>
  <c r="AA91" i="884"/>
  <c r="AB91" i="884"/>
  <c r="M106" i="884"/>
  <c r="AA90" i="884"/>
  <c r="AB90" i="884"/>
  <c r="AA73" i="884"/>
  <c r="AB73" i="884"/>
  <c r="Q62" i="884"/>
  <c r="P62" i="884"/>
  <c r="AB60" i="884"/>
  <c r="AA60" i="884"/>
  <c r="N60" i="884"/>
  <c r="Q60" i="884" s="1"/>
  <c r="AA59" i="884"/>
  <c r="AB59" i="884"/>
  <c r="AA58" i="884"/>
  <c r="AB58" i="884"/>
  <c r="N58" i="884"/>
  <c r="M72" i="884"/>
  <c r="AA56" i="884"/>
  <c r="AB56" i="884"/>
  <c r="AB45" i="884"/>
  <c r="AA45" i="884"/>
  <c r="AB43" i="884"/>
  <c r="AA43" i="884"/>
  <c r="N43" i="884"/>
  <c r="Q43" i="884" s="1"/>
  <c r="AB41" i="884"/>
  <c r="AA41" i="884"/>
  <c r="N39" i="884"/>
  <c r="M55" i="884"/>
  <c r="AB55" i="884" s="1"/>
  <c r="AC39" i="884" s="1"/>
  <c r="AB39" i="884"/>
  <c r="AA39" i="884"/>
  <c r="N22" i="884"/>
  <c r="AB22" i="884"/>
  <c r="M38" i="884"/>
  <c r="AB38" i="884" s="1"/>
  <c r="AC22" i="884" s="1"/>
  <c r="AA22" i="884"/>
  <c r="AB9" i="884"/>
  <c r="N9" i="884"/>
  <c r="AB7" i="884"/>
  <c r="N7" i="884"/>
  <c r="Q7" i="884" s="1"/>
  <c r="AA7" i="884"/>
  <c r="AB6" i="884"/>
  <c r="AA6" i="884"/>
  <c r="N6" i="884"/>
  <c r="Q5" i="884"/>
  <c r="P5" i="884"/>
  <c r="AF125" i="882"/>
  <c r="AE125" i="882"/>
  <c r="N124" i="882"/>
  <c r="M140" i="882"/>
  <c r="AF140" i="882" s="1"/>
  <c r="AG124" i="882" s="1"/>
  <c r="AF124" i="882"/>
  <c r="AE109" i="882"/>
  <c r="AF109" i="882"/>
  <c r="N108" i="882"/>
  <c r="Q108" i="882" s="1"/>
  <c r="AF108" i="882"/>
  <c r="AE108" i="882"/>
  <c r="N91" i="882"/>
  <c r="AF91" i="882"/>
  <c r="M106" i="882"/>
  <c r="N90" i="882"/>
  <c r="AE90" i="882"/>
  <c r="AF90" i="882"/>
  <c r="N75" i="882"/>
  <c r="AE75" i="882"/>
  <c r="AF75" i="882"/>
  <c r="AE74" i="882"/>
  <c r="N74" i="882"/>
  <c r="Q74" i="882" s="1"/>
  <c r="AF74" i="882"/>
  <c r="AE73" i="882"/>
  <c r="AF73" i="882"/>
  <c r="M89" i="882"/>
  <c r="N89" i="882" s="1"/>
  <c r="AF62" i="882"/>
  <c r="N62" i="882"/>
  <c r="Q62" i="882" s="1"/>
  <c r="AE60" i="882"/>
  <c r="N60" i="882"/>
  <c r="Q60" i="882" s="1"/>
  <c r="AF60" i="882"/>
  <c r="N59" i="882"/>
  <c r="AE59" i="882"/>
  <c r="AF59" i="882"/>
  <c r="AF58" i="882"/>
  <c r="N58" i="882"/>
  <c r="Q58" i="882" s="1"/>
  <c r="Q43" i="882"/>
  <c r="P43" i="882"/>
  <c r="AF41" i="882"/>
  <c r="N41" i="882"/>
  <c r="AE41" i="882"/>
  <c r="AE40" i="882"/>
  <c r="AF40" i="882"/>
  <c r="AF26" i="882"/>
  <c r="AE26" i="882"/>
  <c r="N24" i="882"/>
  <c r="AE24" i="882"/>
  <c r="AF24" i="882"/>
  <c r="AF23" i="882"/>
  <c r="N23" i="882"/>
  <c r="Q23" i="882" s="1"/>
  <c r="AE22" i="882"/>
  <c r="M38" i="882"/>
  <c r="AF38" i="882" s="1"/>
  <c r="AG22" i="882" s="1"/>
  <c r="AF22" i="882"/>
  <c r="AF7" i="882"/>
  <c r="N7" i="882"/>
  <c r="Q7" i="882" s="1"/>
  <c r="AB133" i="881"/>
  <c r="N133" i="881"/>
  <c r="AA131" i="881"/>
  <c r="N131" i="881"/>
  <c r="AB131" i="881"/>
  <c r="AB129" i="881"/>
  <c r="N129" i="881"/>
  <c r="Q129" i="881" s="1"/>
  <c r="AA128" i="881"/>
  <c r="AB128" i="881"/>
  <c r="N127" i="881"/>
  <c r="AB127" i="881"/>
  <c r="AA127" i="881"/>
  <c r="AA116" i="881"/>
  <c r="AB116" i="881"/>
  <c r="N115" i="881"/>
  <c r="Q115" i="881" s="1"/>
  <c r="AA115" i="881"/>
  <c r="AB115" i="881"/>
  <c r="AA112" i="881"/>
  <c r="AB112" i="881"/>
  <c r="AB111" i="881"/>
  <c r="AA111" i="881"/>
  <c r="N111" i="881"/>
  <c r="Q111" i="881" s="1"/>
  <c r="AB109" i="881"/>
  <c r="N109" i="881"/>
  <c r="Q109" i="881" s="1"/>
  <c r="AA108" i="881"/>
  <c r="AB108" i="881"/>
  <c r="N107" i="881"/>
  <c r="AA107" i="881"/>
  <c r="AB107" i="881"/>
  <c r="AB93" i="881"/>
  <c r="AA93" i="881"/>
  <c r="AB91" i="881"/>
  <c r="AA91" i="881"/>
  <c r="N91" i="881"/>
  <c r="Q91" i="881" s="1"/>
  <c r="AB90" i="881"/>
  <c r="AA90" i="881"/>
  <c r="M89" i="881"/>
  <c r="AA73" i="881"/>
  <c r="AB61" i="881"/>
  <c r="N61" i="881"/>
  <c r="Q61" i="881" s="1"/>
  <c r="AA61" i="881"/>
  <c r="AA60" i="881"/>
  <c r="N60" i="881"/>
  <c r="Q60" i="881" s="1"/>
  <c r="AB60" i="881"/>
  <c r="AB59" i="881"/>
  <c r="N59" i="881"/>
  <c r="Q59" i="881" s="1"/>
  <c r="AA59" i="881"/>
  <c r="AB57" i="881"/>
  <c r="AA57" i="881"/>
  <c r="AA45" i="881"/>
  <c r="AB45" i="881"/>
  <c r="N44" i="881"/>
  <c r="AA44" i="881"/>
  <c r="AB44" i="881"/>
  <c r="AB42" i="881"/>
  <c r="AA42" i="881"/>
  <c r="N42" i="881"/>
  <c r="Q42" i="881" s="1"/>
  <c r="AA41" i="881"/>
  <c r="AB41" i="881"/>
  <c r="AB40" i="881"/>
  <c r="N40" i="881"/>
  <c r="AA40" i="881"/>
  <c r="N39" i="881"/>
  <c r="AB39" i="881"/>
  <c r="N22" i="881"/>
  <c r="AA22" i="881"/>
  <c r="AB22" i="881"/>
  <c r="N6" i="881"/>
  <c r="Q6" i="881" s="1"/>
  <c r="AA6" i="881"/>
  <c r="AB6" i="881"/>
  <c r="AF125" i="879"/>
  <c r="N125" i="879"/>
  <c r="N124" i="879"/>
  <c r="AE124" i="879"/>
  <c r="M140" i="879"/>
  <c r="AF140" i="879" s="1"/>
  <c r="AG124" i="879" s="1"/>
  <c r="AF124" i="879"/>
  <c r="AE109" i="879"/>
  <c r="AF109" i="879"/>
  <c r="AE108" i="879"/>
  <c r="AF108" i="879"/>
  <c r="AF107" i="879"/>
  <c r="AE107" i="879"/>
  <c r="AF91" i="879"/>
  <c r="N91" i="879"/>
  <c r="Q91" i="879" s="1"/>
  <c r="AE91" i="879"/>
  <c r="AF90" i="879"/>
  <c r="M106" i="879"/>
  <c r="N106" i="879" s="1"/>
  <c r="AE90" i="879"/>
  <c r="N90" i="879"/>
  <c r="P75" i="879"/>
  <c r="Q75" i="879"/>
  <c r="AF75" i="879"/>
  <c r="AE75" i="879"/>
  <c r="AF74" i="879"/>
  <c r="N74" i="879"/>
  <c r="Q74" i="879" s="1"/>
  <c r="M89" i="879"/>
  <c r="AE73" i="879"/>
  <c r="N73" i="879"/>
  <c r="Q73" i="879" s="1"/>
  <c r="N59" i="879"/>
  <c r="AE59" i="879"/>
  <c r="AE58" i="879"/>
  <c r="AF58" i="879"/>
  <c r="N58" i="879"/>
  <c r="Q58" i="879" s="1"/>
  <c r="M72" i="879"/>
  <c r="AE56" i="879"/>
  <c r="AF56" i="879"/>
  <c r="AF43" i="879"/>
  <c r="N43" i="879"/>
  <c r="Q43" i="879" s="1"/>
  <c r="AE43" i="879"/>
  <c r="N42" i="879"/>
  <c r="AF42" i="879"/>
  <c r="AE42" i="879"/>
  <c r="AF41" i="879"/>
  <c r="AE41" i="879"/>
  <c r="N41" i="879"/>
  <c r="AE25" i="879"/>
  <c r="N25" i="879"/>
  <c r="Q25" i="879" s="1"/>
  <c r="AF24" i="879"/>
  <c r="N24" i="879"/>
  <c r="AE24" i="879"/>
  <c r="AF23" i="879"/>
  <c r="N23" i="879"/>
  <c r="Q23" i="879" s="1"/>
  <c r="AF22" i="879"/>
  <c r="N22" i="879"/>
  <c r="Q22" i="879" s="1"/>
  <c r="M38" i="879"/>
  <c r="AF38" i="879" s="1"/>
  <c r="AG22" i="879" s="1"/>
  <c r="AE22" i="879"/>
  <c r="AE7" i="879"/>
  <c r="AF7" i="879"/>
  <c r="N7" i="879"/>
  <c r="Q7" i="879" s="1"/>
  <c r="M21" i="879"/>
  <c r="AF5" i="879"/>
  <c r="AE5" i="879"/>
  <c r="N130" i="878"/>
  <c r="AA130" i="878"/>
  <c r="N129" i="878"/>
  <c r="AB129" i="878"/>
  <c r="AA129" i="878"/>
  <c r="AA126" i="878"/>
  <c r="N126" i="878"/>
  <c r="Q126" i="878" s="1"/>
  <c r="AB126" i="878"/>
  <c r="N125" i="878"/>
  <c r="AA125" i="878"/>
  <c r="AB125" i="878"/>
  <c r="M140" i="878"/>
  <c r="N124" i="878"/>
  <c r="P124" i="878" s="1"/>
  <c r="AB115" i="878"/>
  <c r="N115" i="878"/>
  <c r="Q115" i="878" s="1"/>
  <c r="N114" i="878"/>
  <c r="AA114" i="878"/>
  <c r="AB114" i="878"/>
  <c r="AA113" i="878"/>
  <c r="AB113" i="878"/>
  <c r="N113" i="878"/>
  <c r="Q113" i="878" s="1"/>
  <c r="N110" i="878"/>
  <c r="AB110" i="878"/>
  <c r="AA110" i="878"/>
  <c r="AB93" i="878"/>
  <c r="AA93" i="878"/>
  <c r="N93" i="878"/>
  <c r="Q93" i="878" s="1"/>
  <c r="N92" i="878"/>
  <c r="AB92" i="878"/>
  <c r="AA92" i="878"/>
  <c r="AB91" i="878"/>
  <c r="AA91" i="878"/>
  <c r="N91" i="878"/>
  <c r="P91" i="878" s="1"/>
  <c r="N90" i="878"/>
  <c r="M106" i="878"/>
  <c r="AB106" i="878" s="1"/>
  <c r="AC90" i="878" s="1"/>
  <c r="AB73" i="878"/>
  <c r="M89" i="878"/>
  <c r="N62" i="878"/>
  <c r="AA62" i="878"/>
  <c r="AB61" i="878"/>
  <c r="N61" i="878"/>
  <c r="AA61" i="878"/>
  <c r="AB59" i="878"/>
  <c r="N59" i="878"/>
  <c r="Q59" i="878" s="1"/>
  <c r="N58" i="878"/>
  <c r="AA58" i="878"/>
  <c r="AB58" i="878"/>
  <c r="Q57" i="878"/>
  <c r="P57" i="878"/>
  <c r="AA57" i="878"/>
  <c r="AB57" i="878"/>
  <c r="M72" i="878"/>
  <c r="AA56" i="878"/>
  <c r="N56" i="878"/>
  <c r="AB45" i="878"/>
  <c r="N45" i="878"/>
  <c r="Q45" i="878" s="1"/>
  <c r="N44" i="878"/>
  <c r="AB44" i="878"/>
  <c r="AA44" i="878"/>
  <c r="P43" i="878"/>
  <c r="Q43" i="878"/>
  <c r="AA43" i="878"/>
  <c r="AB43" i="878"/>
  <c r="AB42" i="878"/>
  <c r="AA42" i="878"/>
  <c r="N42" i="878"/>
  <c r="P42" i="878" s="1"/>
  <c r="AB41" i="878"/>
  <c r="N41" i="878"/>
  <c r="Q41" i="878" s="1"/>
  <c r="AB40" i="878"/>
  <c r="AA40" i="878"/>
  <c r="N40" i="878"/>
  <c r="Q40" i="878" s="1"/>
  <c r="M55" i="878"/>
  <c r="AB39" i="878"/>
  <c r="AA39" i="878"/>
  <c r="N24" i="878"/>
  <c r="AB24" i="878"/>
  <c r="AA24" i="878"/>
  <c r="M38" i="878"/>
  <c r="AB22" i="878"/>
  <c r="AA9" i="878"/>
  <c r="AB9" i="878"/>
  <c r="AB6" i="878"/>
  <c r="N6" i="878"/>
  <c r="Q6" i="878" s="1"/>
  <c r="AF125" i="876"/>
  <c r="N125" i="876"/>
  <c r="AE125" i="876"/>
  <c r="N124" i="876"/>
  <c r="AE124" i="876"/>
  <c r="M140" i="876"/>
  <c r="AF140" i="876" s="1"/>
  <c r="AG124" i="876" s="1"/>
  <c r="AF124" i="876"/>
  <c r="AE109" i="876"/>
  <c r="AF109" i="876"/>
  <c r="AF108" i="876"/>
  <c r="N108" i="876"/>
  <c r="N107" i="876"/>
  <c r="AF107" i="876"/>
  <c r="AE90" i="876"/>
  <c r="AF90" i="876"/>
  <c r="N90" i="876"/>
  <c r="Q90" i="876" s="1"/>
  <c r="N75" i="876"/>
  <c r="Q75" i="876" s="1"/>
  <c r="AF75" i="876"/>
  <c r="AE75" i="876"/>
  <c r="AE74" i="876"/>
  <c r="AF74" i="876"/>
  <c r="Q73" i="876"/>
  <c r="P73" i="876"/>
  <c r="AF73" i="876"/>
  <c r="M89" i="876"/>
  <c r="N89" i="876" s="1"/>
  <c r="AE73" i="876"/>
  <c r="N62" i="876"/>
  <c r="Q62" i="876" s="1"/>
  <c r="AE62" i="876"/>
  <c r="AF62" i="876"/>
  <c r="AE61" i="876"/>
  <c r="AF61" i="876"/>
  <c r="AF60" i="876"/>
  <c r="N60" i="876"/>
  <c r="AF59" i="876"/>
  <c r="N59" i="876"/>
  <c r="Q59" i="876" s="1"/>
  <c r="AE59" i="876"/>
  <c r="AE58" i="876"/>
  <c r="N58" i="876"/>
  <c r="AF58" i="876"/>
  <c r="AE57" i="876"/>
  <c r="AF57" i="876"/>
  <c r="M72" i="876"/>
  <c r="AF56" i="876"/>
  <c r="N56" i="876"/>
  <c r="AE56" i="876"/>
  <c r="N43" i="876"/>
  <c r="AF43" i="876"/>
  <c r="N40" i="876"/>
  <c r="Q40" i="876" s="1"/>
  <c r="AF40" i="876"/>
  <c r="AE26" i="876"/>
  <c r="AF26" i="876"/>
  <c r="AE25" i="876"/>
  <c r="N25" i="876"/>
  <c r="Q25" i="876" s="1"/>
  <c r="AF25" i="876"/>
  <c r="N22" i="876"/>
  <c r="AF22" i="876"/>
  <c r="AE22" i="876"/>
  <c r="AE7" i="876"/>
  <c r="AF7" i="876"/>
  <c r="AF6" i="876"/>
  <c r="N6" i="876"/>
  <c r="N5" i="876"/>
  <c r="AF5" i="876"/>
  <c r="M21" i="876"/>
  <c r="N21" i="876" s="1"/>
  <c r="AB134" i="875"/>
  <c r="N134" i="875"/>
  <c r="Q134" i="875" s="1"/>
  <c r="N133" i="875"/>
  <c r="AB133" i="875"/>
  <c r="AA133" i="875"/>
  <c r="AB132" i="875"/>
  <c r="AA132" i="875"/>
  <c r="N132" i="875"/>
  <c r="N129" i="875"/>
  <c r="AB129" i="875"/>
  <c r="AA129" i="875"/>
  <c r="N128" i="875"/>
  <c r="AA128" i="875"/>
  <c r="N125" i="875"/>
  <c r="AB125" i="875"/>
  <c r="AA125" i="875"/>
  <c r="M140" i="875"/>
  <c r="AB124" i="875"/>
  <c r="N124" i="875"/>
  <c r="P124" i="875" s="1"/>
  <c r="AA124" i="875"/>
  <c r="AB117" i="875"/>
  <c r="N117" i="875"/>
  <c r="Q117" i="875" s="1"/>
  <c r="AB115" i="875"/>
  <c r="AA115" i="875"/>
  <c r="N115" i="875"/>
  <c r="Q115" i="875" s="1"/>
  <c r="AB113" i="875"/>
  <c r="N113" i="875"/>
  <c r="Q113" i="875" s="1"/>
  <c r="AA113" i="875"/>
  <c r="AB111" i="875"/>
  <c r="AA111" i="875"/>
  <c r="N111" i="875"/>
  <c r="Q111" i="875" s="1"/>
  <c r="AB109" i="875"/>
  <c r="N109" i="875"/>
  <c r="Q109" i="875" s="1"/>
  <c r="AA109" i="875"/>
  <c r="AA108" i="875"/>
  <c r="AB108" i="875"/>
  <c r="M123" i="875"/>
  <c r="AB107" i="875"/>
  <c r="AA107" i="875"/>
  <c r="N107" i="875"/>
  <c r="Q107" i="875" s="1"/>
  <c r="N93" i="875"/>
  <c r="P93" i="875" s="1"/>
  <c r="AB93" i="875"/>
  <c r="AA93" i="875"/>
  <c r="AB91" i="875"/>
  <c r="N91" i="875"/>
  <c r="Q91" i="875" s="1"/>
  <c r="N62" i="875"/>
  <c r="AB62" i="875"/>
  <c r="AB61" i="875"/>
  <c r="N61" i="875"/>
  <c r="Q61" i="875" s="1"/>
  <c r="AA61" i="875"/>
  <c r="AB59" i="875"/>
  <c r="N59" i="875"/>
  <c r="Q59" i="875" s="1"/>
  <c r="AA59" i="875"/>
  <c r="AA58" i="875"/>
  <c r="AB58" i="875"/>
  <c r="N58" i="875"/>
  <c r="AB57" i="875"/>
  <c r="AA57" i="875"/>
  <c r="N44" i="875"/>
  <c r="AB44" i="875"/>
  <c r="AA44" i="875"/>
  <c r="N40" i="875"/>
  <c r="AB40" i="875"/>
  <c r="AA40" i="875"/>
  <c r="M55" i="875"/>
  <c r="N39" i="875"/>
  <c r="AB39" i="875"/>
  <c r="AA39" i="875"/>
  <c r="N9" i="875"/>
  <c r="AA9" i="875"/>
  <c r="AB9" i="875"/>
  <c r="AB8" i="875"/>
  <c r="N8" i="875"/>
  <c r="Q8" i="875" s="1"/>
  <c r="AA8" i="875"/>
  <c r="AB7" i="875"/>
  <c r="N7" i="875"/>
  <c r="Q7" i="875" s="1"/>
  <c r="AB6" i="875"/>
  <c r="AA6" i="875"/>
  <c r="N6" i="875"/>
  <c r="Q6" i="875" s="1"/>
  <c r="M21" i="875"/>
  <c r="AA5" i="875"/>
  <c r="AF125" i="873"/>
  <c r="N125" i="873"/>
  <c r="Q125" i="873" s="1"/>
  <c r="AE125" i="873"/>
  <c r="N124" i="873"/>
  <c r="M140" i="873"/>
  <c r="AF140" i="873" s="1"/>
  <c r="AG124" i="873" s="1"/>
  <c r="AF124" i="873"/>
  <c r="AE124" i="873"/>
  <c r="AE109" i="873"/>
  <c r="AF109" i="873"/>
  <c r="P108" i="873"/>
  <c r="Q108" i="873"/>
  <c r="AF108" i="873"/>
  <c r="AE108" i="873"/>
  <c r="N107" i="873"/>
  <c r="AE107" i="873"/>
  <c r="AF107" i="873"/>
  <c r="N91" i="873"/>
  <c r="AE91" i="873"/>
  <c r="AF91" i="873"/>
  <c r="N90" i="873"/>
  <c r="AE90" i="873"/>
  <c r="AF90" i="873"/>
  <c r="AF75" i="873"/>
  <c r="AE75" i="873"/>
  <c r="N75" i="873"/>
  <c r="AE61" i="873"/>
  <c r="AF61" i="873"/>
  <c r="N60" i="873"/>
  <c r="AF60" i="873"/>
  <c r="AF59" i="873"/>
  <c r="N59" i="873"/>
  <c r="Q59" i="873" s="1"/>
  <c r="AE57" i="873"/>
  <c r="AF57" i="873"/>
  <c r="AE56" i="873"/>
  <c r="N56" i="873"/>
  <c r="Q56" i="873" s="1"/>
  <c r="AF56" i="873"/>
  <c r="M72" i="873"/>
  <c r="AE72" i="873" s="1"/>
  <c r="AE43" i="873"/>
  <c r="AF43" i="873"/>
  <c r="N43" i="873"/>
  <c r="Q43" i="873" s="1"/>
  <c r="P42" i="873"/>
  <c r="Q42" i="873"/>
  <c r="AF42" i="873"/>
  <c r="AE42" i="873"/>
  <c r="AE39" i="873"/>
  <c r="AF39" i="873"/>
  <c r="N39" i="873"/>
  <c r="Q39" i="873" s="1"/>
  <c r="AF27" i="873"/>
  <c r="N27" i="873"/>
  <c r="Q27" i="873" s="1"/>
  <c r="N26" i="873"/>
  <c r="AF26" i="873"/>
  <c r="AF25" i="873"/>
  <c r="N25" i="873"/>
  <c r="AE25" i="873"/>
  <c r="N22" i="873"/>
  <c r="AF22" i="873"/>
  <c r="AE22" i="873"/>
  <c r="AE6" i="873"/>
  <c r="N6" i="873"/>
  <c r="AF6" i="873"/>
  <c r="N134" i="872"/>
  <c r="AA134" i="872"/>
  <c r="AB134" i="872"/>
  <c r="N133" i="872"/>
  <c r="AA133" i="872"/>
  <c r="AB133" i="872"/>
  <c r="N130" i="872"/>
  <c r="AA130" i="872"/>
  <c r="AB130" i="872"/>
  <c r="N129" i="872"/>
  <c r="AB129" i="872"/>
  <c r="N126" i="872"/>
  <c r="AB126" i="872"/>
  <c r="AA126" i="872"/>
  <c r="N125" i="872"/>
  <c r="AA125" i="872"/>
  <c r="AB125" i="872"/>
  <c r="AB124" i="872"/>
  <c r="N124" i="872"/>
  <c r="N117" i="872"/>
  <c r="AB117" i="872"/>
  <c r="AA117" i="872"/>
  <c r="AB116" i="872"/>
  <c r="N116" i="872"/>
  <c r="AA116" i="872"/>
  <c r="AB115" i="872"/>
  <c r="N115" i="872"/>
  <c r="Q115" i="872" s="1"/>
  <c r="N113" i="872"/>
  <c r="AA113" i="872"/>
  <c r="AB113" i="872"/>
  <c r="N112" i="872"/>
  <c r="AA112" i="872"/>
  <c r="AB112" i="872"/>
  <c r="AB111" i="872"/>
  <c r="N111" i="872"/>
  <c r="Q111" i="872" s="1"/>
  <c r="N109" i="872"/>
  <c r="AA109" i="872"/>
  <c r="AB109" i="872"/>
  <c r="AA108" i="872"/>
  <c r="N108" i="872"/>
  <c r="AB108" i="872"/>
  <c r="N107" i="872"/>
  <c r="M123" i="872"/>
  <c r="AB123" i="872" s="1"/>
  <c r="AC107" i="872" s="1"/>
  <c r="N92" i="872"/>
  <c r="Q92" i="872" s="1"/>
  <c r="AB92" i="872"/>
  <c r="AA92" i="872"/>
  <c r="AA91" i="872"/>
  <c r="AB91" i="872"/>
  <c r="N91" i="872"/>
  <c r="P91" i="872" s="1"/>
  <c r="N90" i="872"/>
  <c r="M106" i="872"/>
  <c r="AB106" i="872" s="1"/>
  <c r="AC90" i="872" s="1"/>
  <c r="AA73" i="872"/>
  <c r="AB73" i="872"/>
  <c r="AA62" i="872"/>
  <c r="AB62" i="872"/>
  <c r="N60" i="872"/>
  <c r="AA60" i="872"/>
  <c r="AA59" i="872"/>
  <c r="AB59" i="872"/>
  <c r="AA58" i="872"/>
  <c r="AB58" i="872"/>
  <c r="N56" i="872"/>
  <c r="M72" i="872"/>
  <c r="AB72" i="872" s="1"/>
  <c r="AC56" i="872" s="1"/>
  <c r="AB56" i="872"/>
  <c r="AA56" i="872"/>
  <c r="AB43" i="872"/>
  <c r="AA43" i="872"/>
  <c r="N43" i="872"/>
  <c r="Q43" i="872" s="1"/>
  <c r="AA42" i="872"/>
  <c r="AB42" i="872"/>
  <c r="N42" i="872"/>
  <c r="P42" i="872" s="1"/>
  <c r="M55" i="872"/>
  <c r="AA39" i="872"/>
  <c r="AB39" i="872"/>
  <c r="N24" i="872"/>
  <c r="AB24" i="872"/>
  <c r="AA22" i="872"/>
  <c r="M38" i="872"/>
  <c r="AA38" i="872" s="1"/>
  <c r="AB22" i="872"/>
  <c r="AA9" i="872"/>
  <c r="AB9" i="872"/>
  <c r="AA6" i="872"/>
  <c r="N6" i="872"/>
  <c r="Q6" i="872" s="1"/>
  <c r="AB6" i="872"/>
  <c r="AF126" i="870"/>
  <c r="N126" i="870"/>
  <c r="AF125" i="870"/>
  <c r="AE125" i="870"/>
  <c r="N124" i="870"/>
  <c r="M140" i="870"/>
  <c r="AF124" i="870"/>
  <c r="AE124" i="870"/>
  <c r="AE109" i="870"/>
  <c r="AF109" i="870"/>
  <c r="P108" i="870"/>
  <c r="Q108" i="870"/>
  <c r="AE90" i="870"/>
  <c r="AF90" i="870"/>
  <c r="N90" i="870"/>
  <c r="AF75" i="870"/>
  <c r="N75" i="870"/>
  <c r="AE75" i="870"/>
  <c r="M89" i="870"/>
  <c r="AE73" i="870"/>
  <c r="AF73" i="870"/>
  <c r="N73" i="870"/>
  <c r="AE62" i="870"/>
  <c r="N62" i="870"/>
  <c r="AE61" i="870"/>
  <c r="AF61" i="870"/>
  <c r="AF60" i="870"/>
  <c r="N60" i="870"/>
  <c r="AF59" i="870"/>
  <c r="N59" i="870"/>
  <c r="AE58" i="870"/>
  <c r="AF58" i="870"/>
  <c r="N58" i="870"/>
  <c r="AE57" i="870"/>
  <c r="AF57" i="870"/>
  <c r="M72" i="870"/>
  <c r="N56" i="870"/>
  <c r="AE56" i="870"/>
  <c r="AF56" i="870"/>
  <c r="AE44" i="870"/>
  <c r="AF44" i="870"/>
  <c r="N44" i="870"/>
  <c r="AF41" i="870"/>
  <c r="AE41" i="870"/>
  <c r="N41" i="870"/>
  <c r="AE40" i="870"/>
  <c r="N40" i="870"/>
  <c r="AF40" i="870"/>
  <c r="M55" i="870"/>
  <c r="AF39" i="870"/>
  <c r="N39" i="870"/>
  <c r="AE39" i="870"/>
  <c r="AF27" i="870"/>
  <c r="N27" i="870"/>
  <c r="AE27" i="870"/>
  <c r="AF26" i="870"/>
  <c r="AE26" i="870"/>
  <c r="AF25" i="870"/>
  <c r="N25" i="870"/>
  <c r="AF24" i="870"/>
  <c r="AE24" i="870"/>
  <c r="N24" i="870"/>
  <c r="AF23" i="870"/>
  <c r="AE23" i="870"/>
  <c r="N23" i="870"/>
  <c r="M38" i="870"/>
  <c r="N22" i="870"/>
  <c r="AF7" i="870"/>
  <c r="N7" i="870"/>
  <c r="AF6" i="870"/>
  <c r="N6" i="870"/>
  <c r="AE6" i="870"/>
  <c r="AB137" i="869"/>
  <c r="N137" i="869"/>
  <c r="AB133" i="869"/>
  <c r="N133" i="869"/>
  <c r="AA130" i="869"/>
  <c r="AB130" i="869"/>
  <c r="AA129" i="869"/>
  <c r="AB129" i="869"/>
  <c r="N129" i="869"/>
  <c r="AA126" i="869"/>
  <c r="AB126" i="869"/>
  <c r="AA125" i="869"/>
  <c r="N125" i="869"/>
  <c r="AB125" i="869"/>
  <c r="M140" i="869"/>
  <c r="AB124" i="869"/>
  <c r="N124" i="869"/>
  <c r="AA116" i="869"/>
  <c r="AB116" i="869"/>
  <c r="Q115" i="869"/>
  <c r="P115" i="869"/>
  <c r="AA115" i="869"/>
  <c r="AB115" i="869"/>
  <c r="AB113" i="869"/>
  <c r="N113" i="869"/>
  <c r="AA112" i="869"/>
  <c r="AB112" i="869"/>
  <c r="Q111" i="869"/>
  <c r="P111" i="869"/>
  <c r="AA111" i="869"/>
  <c r="AB111" i="869"/>
  <c r="AB109" i="869"/>
  <c r="N109" i="869"/>
  <c r="AA108" i="869"/>
  <c r="N108" i="869"/>
  <c r="AB108" i="869"/>
  <c r="AB93" i="869"/>
  <c r="N93" i="869"/>
  <c r="AA93" i="869"/>
  <c r="N92" i="869"/>
  <c r="AA92" i="869"/>
  <c r="AA91" i="869"/>
  <c r="AB91" i="869"/>
  <c r="N91" i="869"/>
  <c r="N61" i="869"/>
  <c r="AB61" i="869"/>
  <c r="AA61" i="869"/>
  <c r="AB60" i="869"/>
  <c r="N60" i="869"/>
  <c r="AA58" i="869"/>
  <c r="AB58" i="869"/>
  <c r="AB57" i="869"/>
  <c r="N57" i="869"/>
  <c r="N43" i="869"/>
  <c r="AB43" i="869"/>
  <c r="AA43" i="869"/>
  <c r="AB42" i="869"/>
  <c r="AA42" i="869"/>
  <c r="AB40" i="869"/>
  <c r="AA40" i="869"/>
  <c r="N39" i="869"/>
  <c r="AA39" i="869"/>
  <c r="AB39" i="869"/>
  <c r="M55" i="869"/>
  <c r="AA9" i="869"/>
  <c r="AB9" i="869"/>
  <c r="AA8" i="869"/>
  <c r="AB8" i="869"/>
  <c r="N8" i="869"/>
  <c r="AB7" i="869"/>
  <c r="N7" i="869"/>
  <c r="AF125" i="867"/>
  <c r="N125" i="867"/>
  <c r="AE125" i="867"/>
  <c r="N124" i="867"/>
  <c r="AF124" i="867"/>
  <c r="M140" i="867"/>
  <c r="AF140" i="867" s="1"/>
  <c r="AG124" i="867" s="1"/>
  <c r="AE124" i="867"/>
  <c r="AE109" i="867"/>
  <c r="AF109" i="867"/>
  <c r="N108" i="867"/>
  <c r="AE108" i="867"/>
  <c r="N107" i="867"/>
  <c r="AE107" i="867"/>
  <c r="N91" i="867"/>
  <c r="AE91" i="867"/>
  <c r="AF91" i="867"/>
  <c r="AF90" i="867"/>
  <c r="AE90" i="867"/>
  <c r="N90" i="867"/>
  <c r="Q90" i="867" s="1"/>
  <c r="M106" i="867"/>
  <c r="N106" i="867" s="1"/>
  <c r="AE75" i="867"/>
  <c r="AF75" i="867"/>
  <c r="M89" i="867"/>
  <c r="AE73" i="867"/>
  <c r="AE62" i="867"/>
  <c r="AF62" i="867"/>
  <c r="AE58" i="867"/>
  <c r="AF58" i="867"/>
  <c r="AE57" i="867"/>
  <c r="AF57" i="867"/>
  <c r="N56" i="867"/>
  <c r="AF56" i="867"/>
  <c r="AE56" i="867"/>
  <c r="N44" i="867"/>
  <c r="AE44" i="867"/>
  <c r="AF44" i="867"/>
  <c r="N43" i="867"/>
  <c r="AE43" i="867"/>
  <c r="AF41" i="867"/>
  <c r="N41" i="867"/>
  <c r="Q41" i="867" s="1"/>
  <c r="N40" i="867"/>
  <c r="AF40" i="867"/>
  <c r="AE40" i="867"/>
  <c r="P39" i="867"/>
  <c r="Q39" i="867"/>
  <c r="M55" i="867"/>
  <c r="AE39" i="867"/>
  <c r="AF39" i="867"/>
  <c r="AF27" i="867"/>
  <c r="AE27" i="867"/>
  <c r="N27" i="867"/>
  <c r="AF26" i="867"/>
  <c r="N26" i="867"/>
  <c r="Q26" i="867" s="1"/>
  <c r="AE26" i="867"/>
  <c r="AF24" i="867"/>
  <c r="N24" i="867"/>
  <c r="Q24" i="867" s="1"/>
  <c r="AE23" i="867"/>
  <c r="AF23" i="867"/>
  <c r="N23" i="867"/>
  <c r="N22" i="867"/>
  <c r="AE22" i="867"/>
  <c r="AF22" i="867"/>
  <c r="N7" i="867"/>
  <c r="AE7" i="867"/>
  <c r="AF7" i="867"/>
  <c r="AF6" i="867"/>
  <c r="N6" i="867"/>
  <c r="Q6" i="867" s="1"/>
  <c r="N137" i="866"/>
  <c r="AB137" i="866"/>
  <c r="N136" i="866"/>
  <c r="AA136" i="866"/>
  <c r="AB136" i="866"/>
  <c r="N133" i="866"/>
  <c r="AB133" i="866"/>
  <c r="N132" i="866"/>
  <c r="AA132" i="866"/>
  <c r="AB132" i="866"/>
  <c r="N128" i="866"/>
  <c r="AB128" i="866"/>
  <c r="AA128" i="866"/>
  <c r="N125" i="866"/>
  <c r="AB125" i="866"/>
  <c r="M140" i="866"/>
  <c r="AA124" i="866"/>
  <c r="AB124" i="866"/>
  <c r="N124" i="866"/>
  <c r="P124" i="866" s="1"/>
  <c r="N116" i="866"/>
  <c r="Q116" i="866" s="1"/>
  <c r="AA116" i="866"/>
  <c r="AB116" i="866"/>
  <c r="N113" i="866"/>
  <c r="AB113" i="866"/>
  <c r="AA112" i="866"/>
  <c r="N112" i="866"/>
  <c r="Q112" i="866" s="1"/>
  <c r="AB112" i="866"/>
  <c r="AB109" i="866"/>
  <c r="N109" i="866"/>
  <c r="AB108" i="866"/>
  <c r="AA108" i="866"/>
  <c r="AA91" i="866"/>
  <c r="N91" i="866"/>
  <c r="AB91" i="866"/>
  <c r="AB90" i="866"/>
  <c r="N90" i="866"/>
  <c r="Q90" i="866" s="1"/>
  <c r="AB73" i="866"/>
  <c r="N73" i="866"/>
  <c r="Q73" i="866" s="1"/>
  <c r="N61" i="866"/>
  <c r="AA61" i="866"/>
  <c r="AB61" i="866"/>
  <c r="AB60" i="866"/>
  <c r="N60" i="866"/>
  <c r="Q60" i="866" s="1"/>
  <c r="N57" i="866"/>
  <c r="AB57" i="866"/>
  <c r="N56" i="866"/>
  <c r="AA56" i="866"/>
  <c r="AB45" i="866"/>
  <c r="N45" i="866"/>
  <c r="Q45" i="866" s="1"/>
  <c r="N43" i="866"/>
  <c r="AB43" i="866"/>
  <c r="AA43" i="866"/>
  <c r="AB40" i="866"/>
  <c r="N40" i="866"/>
  <c r="Q40" i="866" s="1"/>
  <c r="AA40" i="866"/>
  <c r="N39" i="866"/>
  <c r="AB39" i="866"/>
  <c r="M55" i="866"/>
  <c r="AB55" i="866" s="1"/>
  <c r="AC39" i="866" s="1"/>
  <c r="M38" i="866"/>
  <c r="N22" i="866"/>
  <c r="Q22" i="866" s="1"/>
  <c r="AA22" i="866"/>
  <c r="N8" i="866"/>
  <c r="AA8" i="866"/>
  <c r="AB8" i="866"/>
  <c r="AB7" i="866"/>
  <c r="N7" i="866"/>
  <c r="Q7" i="866" s="1"/>
  <c r="N124" i="864"/>
  <c r="AE124" i="864"/>
  <c r="M140" i="864"/>
  <c r="AF140" i="864" s="1"/>
  <c r="AG124" i="864" s="1"/>
  <c r="AE109" i="864"/>
  <c r="AF109" i="864"/>
  <c r="AF108" i="864"/>
  <c r="N108" i="864"/>
  <c r="N90" i="864"/>
  <c r="Q90" i="864" s="1"/>
  <c r="AE90" i="864"/>
  <c r="AF90" i="864"/>
  <c r="AE75" i="864"/>
  <c r="N75" i="864"/>
  <c r="Q75" i="864" s="1"/>
  <c r="AF75" i="864"/>
  <c r="AF74" i="864"/>
  <c r="N74" i="864"/>
  <c r="Q74" i="864" s="1"/>
  <c r="AE74" i="864"/>
  <c r="N73" i="864"/>
  <c r="M89" i="864"/>
  <c r="N89" i="864" s="1"/>
  <c r="AF73" i="864"/>
  <c r="AE73" i="864"/>
  <c r="N62" i="864"/>
  <c r="AE62" i="864"/>
  <c r="AE61" i="864"/>
  <c r="AF61" i="864"/>
  <c r="N61" i="864"/>
  <c r="AF59" i="864"/>
  <c r="N59" i="864"/>
  <c r="Q59" i="864" s="1"/>
  <c r="AE58" i="864"/>
  <c r="AF58" i="864"/>
  <c r="AE57" i="864"/>
  <c r="AF57" i="864"/>
  <c r="N57" i="864"/>
  <c r="N56" i="864"/>
  <c r="AE56" i="864"/>
  <c r="N44" i="864"/>
  <c r="AF44" i="864"/>
  <c r="AE44" i="864"/>
  <c r="AE41" i="864"/>
  <c r="AF41" i="864"/>
  <c r="N41" i="864"/>
  <c r="Q41" i="864" s="1"/>
  <c r="N40" i="864"/>
  <c r="AE40" i="864"/>
  <c r="AF40" i="864"/>
  <c r="M55" i="864"/>
  <c r="AF39" i="864"/>
  <c r="N39" i="864"/>
  <c r="P39" i="864" s="1"/>
  <c r="AF27" i="864"/>
  <c r="N27" i="864"/>
  <c r="P27" i="864" s="1"/>
  <c r="AE27" i="864"/>
  <c r="AF26" i="864"/>
  <c r="AE26" i="864"/>
  <c r="AF25" i="864"/>
  <c r="AE25" i="864"/>
  <c r="N25" i="864"/>
  <c r="Q25" i="864" s="1"/>
  <c r="AF24" i="864"/>
  <c r="AE24" i="864"/>
  <c r="N24" i="864"/>
  <c r="AF23" i="864"/>
  <c r="N23" i="864"/>
  <c r="P23" i="864" s="1"/>
  <c r="AE23" i="864"/>
  <c r="AE6" i="864"/>
  <c r="N6" i="864"/>
  <c r="Q6" i="864" s="1"/>
  <c r="AF6" i="864"/>
  <c r="N135" i="863"/>
  <c r="AB135" i="863"/>
  <c r="AA135" i="863"/>
  <c r="N134" i="863"/>
  <c r="AB134" i="863"/>
  <c r="AA134" i="863"/>
  <c r="AB131" i="863"/>
  <c r="AA131" i="863"/>
  <c r="N130" i="863"/>
  <c r="AA130" i="863"/>
  <c r="AB130" i="863"/>
  <c r="AB127" i="863"/>
  <c r="AA127" i="863"/>
  <c r="N126" i="863"/>
  <c r="AA126" i="863"/>
  <c r="AB126" i="863"/>
  <c r="M140" i="863"/>
  <c r="N124" i="863"/>
  <c r="P124" i="863" s="1"/>
  <c r="AA116" i="863"/>
  <c r="AB116" i="863"/>
  <c r="N116" i="863"/>
  <c r="Q116" i="863" s="1"/>
  <c r="N115" i="863"/>
  <c r="AB115" i="863"/>
  <c r="AA112" i="863"/>
  <c r="N112" i="863"/>
  <c r="Q112" i="863" s="1"/>
  <c r="AB112" i="863"/>
  <c r="N111" i="863"/>
  <c r="AB111" i="863"/>
  <c r="AA111" i="863"/>
  <c r="N108" i="863"/>
  <c r="Q108" i="863" s="1"/>
  <c r="AB108" i="863"/>
  <c r="AA108" i="863"/>
  <c r="M123" i="863"/>
  <c r="AB107" i="863"/>
  <c r="AA107" i="863"/>
  <c r="AB93" i="863"/>
  <c r="AA93" i="863"/>
  <c r="N93" i="863"/>
  <c r="Q93" i="863" s="1"/>
  <c r="AB91" i="863"/>
  <c r="AA91" i="863"/>
  <c r="N91" i="863"/>
  <c r="M106" i="863"/>
  <c r="N90" i="863"/>
  <c r="Q90" i="863" s="1"/>
  <c r="AA90" i="863"/>
  <c r="AB90" i="863"/>
  <c r="P73" i="863"/>
  <c r="Q73" i="863"/>
  <c r="M89" i="863"/>
  <c r="AB73" i="863"/>
  <c r="AA73" i="863"/>
  <c r="N60" i="863"/>
  <c r="Q60" i="863" s="1"/>
  <c r="AA60" i="863"/>
  <c r="AB60" i="863"/>
  <c r="N56" i="863"/>
  <c r="AA56" i="863"/>
  <c r="AA45" i="863"/>
  <c r="N45" i="863"/>
  <c r="Q45" i="863" s="1"/>
  <c r="AB45" i="863"/>
  <c r="AB44" i="863"/>
  <c r="N44" i="863"/>
  <c r="Q44" i="863" s="1"/>
  <c r="AA44" i="863"/>
  <c r="AB43" i="863"/>
  <c r="N43" i="863"/>
  <c r="P43" i="863" s="1"/>
  <c r="AA43" i="863"/>
  <c r="AB42" i="863"/>
  <c r="AA42" i="863"/>
  <c r="N42" i="863"/>
  <c r="AA41" i="863"/>
  <c r="N41" i="863"/>
  <c r="Q41" i="863" s="1"/>
  <c r="AB41" i="863"/>
  <c r="AB40" i="863"/>
  <c r="N40" i="863"/>
  <c r="Q40" i="863" s="1"/>
  <c r="AA40" i="863"/>
  <c r="AB22" i="863"/>
  <c r="N22" i="863"/>
  <c r="AA22" i="863"/>
  <c r="AB7" i="863"/>
  <c r="AA7" i="863"/>
  <c r="N7" i="863"/>
  <c r="Q7" i="863" s="1"/>
  <c r="N6" i="863"/>
  <c r="Q6" i="863" s="1"/>
  <c r="AB6" i="863"/>
  <c r="AF125" i="861"/>
  <c r="AE125" i="861"/>
  <c r="AF124" i="861"/>
  <c r="AE124" i="861"/>
  <c r="N124" i="861"/>
  <c r="M140" i="861"/>
  <c r="AF140" i="861" s="1"/>
  <c r="AG124" i="861" s="1"/>
  <c r="AE109" i="861"/>
  <c r="AF109" i="861"/>
  <c r="N109" i="861"/>
  <c r="N108" i="861"/>
  <c r="AE108" i="861"/>
  <c r="N107" i="861"/>
  <c r="AE107" i="861"/>
  <c r="N91" i="861"/>
  <c r="AF91" i="861"/>
  <c r="AE90" i="861"/>
  <c r="N90" i="861"/>
  <c r="Q90" i="861" s="1"/>
  <c r="AF90" i="861"/>
  <c r="M106" i="861"/>
  <c r="N106" i="861" s="1"/>
  <c r="AF75" i="861"/>
  <c r="AE75" i="861"/>
  <c r="N75" i="861"/>
  <c r="Q75" i="861" s="1"/>
  <c r="AE73" i="861"/>
  <c r="AF73" i="861"/>
  <c r="N73" i="861"/>
  <c r="Q73" i="861" s="1"/>
  <c r="AE62" i="861"/>
  <c r="AF62" i="861"/>
  <c r="N62" i="861"/>
  <c r="Q62" i="861" s="1"/>
  <c r="AE61" i="861"/>
  <c r="AF61" i="861"/>
  <c r="N60" i="861"/>
  <c r="AE60" i="861"/>
  <c r="AE58" i="861"/>
  <c r="N58" i="861"/>
  <c r="Q58" i="861" s="1"/>
  <c r="AF58" i="861"/>
  <c r="Q57" i="861"/>
  <c r="P57" i="861"/>
  <c r="AE57" i="861"/>
  <c r="AF57" i="861"/>
  <c r="N56" i="861"/>
  <c r="AF56" i="861"/>
  <c r="N44" i="861"/>
  <c r="AE44" i="861"/>
  <c r="AF44" i="861"/>
  <c r="N40" i="861"/>
  <c r="AE40" i="861"/>
  <c r="AF40" i="861"/>
  <c r="M55" i="861"/>
  <c r="AE39" i="861"/>
  <c r="N39" i="861"/>
  <c r="AF27" i="861"/>
  <c r="AE27" i="861"/>
  <c r="AF26" i="861"/>
  <c r="AE26" i="861"/>
  <c r="N26" i="861"/>
  <c r="Q26" i="861" s="1"/>
  <c r="AF24" i="861"/>
  <c r="AE24" i="861"/>
  <c r="N24" i="861"/>
  <c r="Q24" i="861" s="1"/>
  <c r="N23" i="861"/>
  <c r="AE23" i="861"/>
  <c r="AF23" i="861"/>
  <c r="N7" i="861"/>
  <c r="AE7" i="861"/>
  <c r="N136" i="860"/>
  <c r="AB136" i="860"/>
  <c r="AA136" i="860"/>
  <c r="N135" i="860"/>
  <c r="AB135" i="860"/>
  <c r="AB134" i="860"/>
  <c r="N134" i="860"/>
  <c r="Q134" i="860" s="1"/>
  <c r="N132" i="860"/>
  <c r="AB132" i="860"/>
  <c r="AA132" i="860"/>
  <c r="N131" i="860"/>
  <c r="AB131" i="860"/>
  <c r="AB130" i="860"/>
  <c r="N130" i="860"/>
  <c r="Q130" i="860" s="1"/>
  <c r="N128" i="860"/>
  <c r="AA128" i="860"/>
  <c r="N127" i="860"/>
  <c r="AB127" i="860"/>
  <c r="AB126" i="860"/>
  <c r="N126" i="860"/>
  <c r="Q126" i="860" s="1"/>
  <c r="AA124" i="860"/>
  <c r="N124" i="860"/>
  <c r="Q124" i="860" s="1"/>
  <c r="N116" i="860"/>
  <c r="AA116" i="860"/>
  <c r="AB114" i="860"/>
  <c r="AA114" i="860"/>
  <c r="AA113" i="860"/>
  <c r="N113" i="860"/>
  <c r="Q113" i="860" s="1"/>
  <c r="AB113" i="860"/>
  <c r="N112" i="860"/>
  <c r="AA112" i="860"/>
  <c r="AB110" i="860"/>
  <c r="AA110" i="860"/>
  <c r="N110" i="860"/>
  <c r="AA109" i="860"/>
  <c r="N109" i="860"/>
  <c r="Q109" i="860" s="1"/>
  <c r="N108" i="860"/>
  <c r="AA108" i="860"/>
  <c r="N107" i="860"/>
  <c r="AB107" i="860"/>
  <c r="AA107" i="860"/>
  <c r="N93" i="860"/>
  <c r="AA93" i="860"/>
  <c r="AB93" i="860"/>
  <c r="Q90" i="860"/>
  <c r="P90" i="860"/>
  <c r="AB73" i="860"/>
  <c r="M89" i="860"/>
  <c r="AB89" i="860" s="1"/>
  <c r="AC73" i="860" s="1"/>
  <c r="N73" i="860"/>
  <c r="Q73" i="860" s="1"/>
  <c r="AB62" i="860"/>
  <c r="AA62" i="860"/>
  <c r="N62" i="860"/>
  <c r="Q62" i="860" s="1"/>
  <c r="AB61" i="860"/>
  <c r="N61" i="860"/>
  <c r="Q61" i="860" s="1"/>
  <c r="AA61" i="860"/>
  <c r="AB60" i="860"/>
  <c r="N60" i="860"/>
  <c r="N58" i="860"/>
  <c r="Q58" i="860" s="1"/>
  <c r="AA58" i="860"/>
  <c r="AB58" i="860"/>
  <c r="AB57" i="860"/>
  <c r="AA57" i="860"/>
  <c r="AB45" i="860"/>
  <c r="N45" i="860"/>
  <c r="Q45" i="860" s="1"/>
  <c r="N44" i="860"/>
  <c r="AB44" i="860"/>
  <c r="N43" i="860"/>
  <c r="Q43" i="860" s="1"/>
  <c r="AB43" i="860"/>
  <c r="AA43" i="860"/>
  <c r="AB42" i="860"/>
  <c r="N42" i="860"/>
  <c r="AB41" i="860"/>
  <c r="N41" i="860"/>
  <c r="Q41" i="860" s="1"/>
  <c r="AB40" i="860"/>
  <c r="AA40" i="860"/>
  <c r="N40" i="860"/>
  <c r="M55" i="860"/>
  <c r="AA39" i="860"/>
  <c r="N39" i="860"/>
  <c r="Q39" i="860" s="1"/>
  <c r="N24" i="860"/>
  <c r="AA24" i="860"/>
  <c r="AA23" i="860"/>
  <c r="AB23" i="860"/>
  <c r="N23" i="860"/>
  <c r="Q23" i="860" s="1"/>
  <c r="M38" i="860"/>
  <c r="N22" i="860"/>
  <c r="Q22" i="860" s="1"/>
  <c r="AB22" i="860"/>
  <c r="AB9" i="860"/>
  <c r="N9" i="860"/>
  <c r="Q9" i="860" s="1"/>
  <c r="AA9" i="860"/>
  <c r="AA8" i="860"/>
  <c r="AB8" i="860"/>
  <c r="M21" i="860"/>
  <c r="AA5" i="860"/>
  <c r="AB5" i="860"/>
  <c r="N5" i="860"/>
  <c r="Q5" i="860" s="1"/>
  <c r="N124" i="858"/>
  <c r="AF124" i="858"/>
  <c r="M140" i="858"/>
  <c r="AF140" i="858" s="1"/>
  <c r="AG124" i="858" s="1"/>
  <c r="AE124" i="858"/>
  <c r="AE109" i="858"/>
  <c r="AF109" i="858"/>
  <c r="N108" i="858"/>
  <c r="AE108" i="858"/>
  <c r="N107" i="858"/>
  <c r="M123" i="858"/>
  <c r="N123" i="858" s="1"/>
  <c r="AF107" i="858"/>
  <c r="N91" i="858"/>
  <c r="AF91" i="858"/>
  <c r="AE90" i="858"/>
  <c r="N90" i="858"/>
  <c r="Q90" i="858" s="1"/>
  <c r="AF90" i="858"/>
  <c r="M106" i="858"/>
  <c r="N106" i="858" s="1"/>
  <c r="N75" i="858"/>
  <c r="Q75" i="858" s="1"/>
  <c r="AF75" i="858"/>
  <c r="AE75" i="858"/>
  <c r="M89" i="858"/>
  <c r="AF73" i="858"/>
  <c r="AE73" i="858"/>
  <c r="N73" i="858"/>
  <c r="Q73" i="858" s="1"/>
  <c r="AF62" i="858"/>
  <c r="AE62" i="858"/>
  <c r="N62" i="858"/>
  <c r="Q62" i="858" s="1"/>
  <c r="AE61" i="858"/>
  <c r="AF61" i="858"/>
  <c r="N60" i="858"/>
  <c r="AE60" i="858"/>
  <c r="AF59" i="858"/>
  <c r="N59" i="858"/>
  <c r="Q59" i="858" s="1"/>
  <c r="AE59" i="858"/>
  <c r="AE58" i="858"/>
  <c r="N58" i="858"/>
  <c r="Q58" i="858" s="1"/>
  <c r="AF58" i="858"/>
  <c r="AE57" i="858"/>
  <c r="AF57" i="858"/>
  <c r="N56" i="858"/>
  <c r="AF56" i="858"/>
  <c r="AE56" i="858"/>
  <c r="N44" i="858"/>
  <c r="AF44" i="858"/>
  <c r="AF41" i="858"/>
  <c r="N41" i="858"/>
  <c r="Q41" i="858" s="1"/>
  <c r="AE41" i="858"/>
  <c r="N40" i="858"/>
  <c r="AE40" i="858"/>
  <c r="AF40" i="858"/>
  <c r="M55" i="858"/>
  <c r="AF39" i="858"/>
  <c r="AE39" i="858"/>
  <c r="N39" i="858"/>
  <c r="P39" i="858" s="1"/>
  <c r="N27" i="858"/>
  <c r="P27" i="858" s="1"/>
  <c r="AE27" i="858"/>
  <c r="AF27" i="858"/>
  <c r="N26" i="858"/>
  <c r="AF26" i="858"/>
  <c r="AE26" i="858"/>
  <c r="AE23" i="858"/>
  <c r="AF23" i="858"/>
  <c r="N22" i="858"/>
  <c r="AE22" i="858"/>
  <c r="N7" i="858"/>
  <c r="AF7" i="858"/>
  <c r="AE7" i="858"/>
  <c r="AF6" i="858"/>
  <c r="N6" i="858"/>
  <c r="Q6" i="858" s="1"/>
  <c r="AE6" i="858"/>
  <c r="N135" i="857"/>
  <c r="AB135" i="857"/>
  <c r="N131" i="857"/>
  <c r="AB131" i="857"/>
  <c r="N130" i="857"/>
  <c r="AA130" i="857"/>
  <c r="N127" i="857"/>
  <c r="AB127" i="857"/>
  <c r="AB124" i="857"/>
  <c r="N124" i="857"/>
  <c r="Q124" i="857" s="1"/>
  <c r="P114" i="857"/>
  <c r="Q114" i="857"/>
  <c r="AA114" i="857"/>
  <c r="AB114" i="857"/>
  <c r="AB113" i="857"/>
  <c r="AA113" i="857"/>
  <c r="P110" i="857"/>
  <c r="Q110" i="857"/>
  <c r="AB110" i="857"/>
  <c r="AA110" i="857"/>
  <c r="AB109" i="857"/>
  <c r="N109" i="857"/>
  <c r="Q109" i="857" s="1"/>
  <c r="AA109" i="857"/>
  <c r="AB108" i="857"/>
  <c r="N108" i="857"/>
  <c r="Q108" i="857" s="1"/>
  <c r="N93" i="857"/>
  <c r="AA93" i="857"/>
  <c r="N92" i="857"/>
  <c r="AA92" i="857"/>
  <c r="AB91" i="857"/>
  <c r="N91" i="857"/>
  <c r="Q91" i="857" s="1"/>
  <c r="P62" i="857"/>
  <c r="Q62" i="857"/>
  <c r="AA62" i="857"/>
  <c r="AB62" i="857"/>
  <c r="AA59" i="857"/>
  <c r="N59" i="857"/>
  <c r="Q59" i="857" s="1"/>
  <c r="AB58" i="857"/>
  <c r="N58" i="857"/>
  <c r="AA58" i="857"/>
  <c r="N57" i="857"/>
  <c r="Q57" i="857" s="1"/>
  <c r="AB57" i="857"/>
  <c r="AA57" i="857"/>
  <c r="N44" i="857"/>
  <c r="AA44" i="857"/>
  <c r="AB43" i="857"/>
  <c r="AA43" i="857"/>
  <c r="N43" i="857"/>
  <c r="Q43" i="857" s="1"/>
  <c r="N42" i="857"/>
  <c r="Q42" i="857" s="1"/>
  <c r="AA42" i="857"/>
  <c r="AB42" i="857"/>
  <c r="N40" i="857"/>
  <c r="AA40" i="857"/>
  <c r="M55" i="857"/>
  <c r="AA39" i="857"/>
  <c r="N39" i="857"/>
  <c r="AB39" i="857"/>
  <c r="AA9" i="857"/>
  <c r="N9" i="857"/>
  <c r="AB8" i="857"/>
  <c r="AA8" i="857"/>
  <c r="N8" i="857"/>
  <c r="Q8" i="857" s="1"/>
  <c r="AB7" i="857"/>
  <c r="N7" i="857"/>
  <c r="Q7" i="857" s="1"/>
  <c r="N6" i="857"/>
  <c r="Q6" i="857" s="1"/>
  <c r="AB6" i="857"/>
  <c r="AA6" i="857"/>
  <c r="M21" i="857"/>
  <c r="AA5" i="857"/>
  <c r="N124" i="855"/>
  <c r="AF124" i="855"/>
  <c r="AE124" i="855"/>
  <c r="AE109" i="855"/>
  <c r="N109" i="855"/>
  <c r="AF109" i="855"/>
  <c r="N108" i="855"/>
  <c r="AE108" i="855"/>
  <c r="N107" i="855"/>
  <c r="AF107" i="855"/>
  <c r="N91" i="855"/>
  <c r="AE91" i="855"/>
  <c r="AF91" i="855"/>
  <c r="P90" i="855"/>
  <c r="Q90" i="855"/>
  <c r="AE90" i="855"/>
  <c r="M106" i="855"/>
  <c r="N106" i="855" s="1"/>
  <c r="AF90" i="855"/>
  <c r="AF75" i="855"/>
  <c r="N75" i="855"/>
  <c r="AE75" i="855"/>
  <c r="M89" i="855"/>
  <c r="AE73" i="855"/>
  <c r="N62" i="855"/>
  <c r="AE62" i="855"/>
  <c r="AF62" i="855"/>
  <c r="AE61" i="855"/>
  <c r="AF61" i="855"/>
  <c r="N60" i="855"/>
  <c r="AE60" i="855"/>
  <c r="AF59" i="855"/>
  <c r="N59" i="855"/>
  <c r="N58" i="855"/>
  <c r="AE58" i="855"/>
  <c r="AF58" i="855"/>
  <c r="AF56" i="855"/>
  <c r="AE56" i="855"/>
  <c r="M72" i="855"/>
  <c r="AE72" i="855" s="1"/>
  <c r="AF44" i="855"/>
  <c r="AE44" i="855"/>
  <c r="N44" i="855"/>
  <c r="Q44" i="855" s="1"/>
  <c r="AF43" i="855"/>
  <c r="AE43" i="855"/>
  <c r="AF42" i="855"/>
  <c r="N42" i="855"/>
  <c r="Q42" i="855" s="1"/>
  <c r="AF41" i="855"/>
  <c r="N41" i="855"/>
  <c r="AE41" i="855"/>
  <c r="AF40" i="855"/>
  <c r="AE40" i="855"/>
  <c r="N40" i="855"/>
  <c r="Q40" i="855" s="1"/>
  <c r="M55" i="855"/>
  <c r="AE39" i="855"/>
  <c r="N39" i="855"/>
  <c r="P39" i="855" s="1"/>
  <c r="AF39" i="855"/>
  <c r="AE27" i="855"/>
  <c r="AF27" i="855"/>
  <c r="AE26" i="855"/>
  <c r="AF26" i="855"/>
  <c r="N26" i="855"/>
  <c r="AF24" i="855"/>
  <c r="N24" i="855"/>
  <c r="N23" i="855"/>
  <c r="AF23" i="855"/>
  <c r="N7" i="855"/>
  <c r="AE7" i="855"/>
  <c r="AE6" i="855"/>
  <c r="N6" i="855"/>
  <c r="AF6" i="855"/>
  <c r="AE5" i="855"/>
  <c r="N5" i="855"/>
  <c r="Q5" i="855" s="1"/>
  <c r="M21" i="855"/>
  <c r="N21" i="855" s="1"/>
  <c r="AF5" i="855"/>
  <c r="AA137" i="854"/>
  <c r="AB137" i="854"/>
  <c r="N137" i="854"/>
  <c r="Q137" i="854" s="1"/>
  <c r="N136" i="854"/>
  <c r="AA136" i="854"/>
  <c r="AB135" i="854"/>
  <c r="N135" i="854"/>
  <c r="Q135" i="854" s="1"/>
  <c r="AB134" i="854"/>
  <c r="AA134" i="854"/>
  <c r="AA133" i="854"/>
  <c r="N133" i="854"/>
  <c r="Q133" i="854" s="1"/>
  <c r="AB133" i="854"/>
  <c r="AB131" i="854"/>
  <c r="N131" i="854"/>
  <c r="Q131" i="854" s="1"/>
  <c r="AB130" i="854"/>
  <c r="AA130" i="854"/>
  <c r="AA129" i="854"/>
  <c r="AB129" i="854"/>
  <c r="N129" i="854"/>
  <c r="Q129" i="854" s="1"/>
  <c r="N128" i="854"/>
  <c r="AA128" i="854"/>
  <c r="AB127" i="854"/>
  <c r="N127" i="854"/>
  <c r="Q127" i="854" s="1"/>
  <c r="AB126" i="854"/>
  <c r="AA126" i="854"/>
  <c r="AA125" i="854"/>
  <c r="AB125" i="854"/>
  <c r="N125" i="854"/>
  <c r="Q125" i="854" s="1"/>
  <c r="N124" i="854"/>
  <c r="AA124" i="854"/>
  <c r="AB115" i="854"/>
  <c r="AA115" i="854"/>
  <c r="N115" i="854"/>
  <c r="AB114" i="854"/>
  <c r="AA114" i="854"/>
  <c r="N112" i="854"/>
  <c r="AA112" i="854"/>
  <c r="AA111" i="854"/>
  <c r="AB111" i="854"/>
  <c r="N111" i="854"/>
  <c r="N110" i="854"/>
  <c r="AA110" i="854"/>
  <c r="N108" i="854"/>
  <c r="AB108" i="854"/>
  <c r="AA108" i="854"/>
  <c r="AB92" i="854"/>
  <c r="N92" i="854"/>
  <c r="AA92" i="854"/>
  <c r="AA91" i="854"/>
  <c r="AB91" i="854"/>
  <c r="AA73" i="854"/>
  <c r="AB73" i="854"/>
  <c r="AB62" i="854"/>
  <c r="AA62" i="854"/>
  <c r="AA61" i="854"/>
  <c r="N61" i="854"/>
  <c r="N60" i="854"/>
  <c r="AA60" i="854"/>
  <c r="AB60" i="854"/>
  <c r="AA59" i="854"/>
  <c r="AB59" i="854"/>
  <c r="N59" i="854"/>
  <c r="AB58" i="854"/>
  <c r="AA58" i="854"/>
  <c r="P57" i="854"/>
  <c r="Q57" i="854"/>
  <c r="AA56" i="854"/>
  <c r="AB56" i="854"/>
  <c r="M72" i="854"/>
  <c r="AA72" i="854" s="1"/>
  <c r="AB43" i="854"/>
  <c r="N43" i="854"/>
  <c r="AA43" i="854"/>
  <c r="N42" i="854"/>
  <c r="AB42" i="854"/>
  <c r="AB24" i="854"/>
  <c r="N24" i="854"/>
  <c r="Q24" i="854" s="1"/>
  <c r="N23" i="854"/>
  <c r="AA23" i="854"/>
  <c r="M38" i="854"/>
  <c r="AB22" i="854"/>
  <c r="N7" i="854"/>
  <c r="AA7" i="854"/>
  <c r="AA6" i="854"/>
  <c r="AB6" i="854"/>
  <c r="AA5" i="854"/>
  <c r="M21" i="854"/>
  <c r="AA21" i="854" s="1"/>
  <c r="AB5" i="854"/>
  <c r="N5" i="854"/>
  <c r="Q5" i="854" s="1"/>
  <c r="AF126" i="852"/>
  <c r="AE126" i="852"/>
  <c r="AF125" i="852"/>
  <c r="N125" i="852"/>
  <c r="Q125" i="852" s="1"/>
  <c r="AE125" i="852"/>
  <c r="M140" i="852"/>
  <c r="AF140" i="852" s="1"/>
  <c r="AG124" i="852" s="1"/>
  <c r="N124" i="852"/>
  <c r="Q124" i="852" s="1"/>
  <c r="AF124" i="852"/>
  <c r="AE124" i="852"/>
  <c r="AE109" i="852"/>
  <c r="AF109" i="852"/>
  <c r="N108" i="852"/>
  <c r="AE108" i="852"/>
  <c r="AF108" i="852"/>
  <c r="N107" i="852"/>
  <c r="M123" i="852"/>
  <c r="N123" i="852" s="1"/>
  <c r="AE107" i="852"/>
  <c r="AF107" i="852"/>
  <c r="N91" i="852"/>
  <c r="AF91" i="852"/>
  <c r="AE91" i="852"/>
  <c r="AE90" i="852"/>
  <c r="AF90" i="852"/>
  <c r="N90" i="852"/>
  <c r="Q90" i="852" s="1"/>
  <c r="M106" i="852"/>
  <c r="AE75" i="852"/>
  <c r="N75" i="852"/>
  <c r="Q75" i="852" s="1"/>
  <c r="AF75" i="852"/>
  <c r="AF74" i="852"/>
  <c r="AE74" i="852"/>
  <c r="M89" i="852"/>
  <c r="AE73" i="852"/>
  <c r="AF73" i="852"/>
  <c r="N73" i="852"/>
  <c r="AF62" i="852"/>
  <c r="AE62" i="852"/>
  <c r="AE61" i="852"/>
  <c r="AF61" i="852"/>
  <c r="AF60" i="852"/>
  <c r="AE60" i="852"/>
  <c r="N60" i="852"/>
  <c r="AF59" i="852"/>
  <c r="N59" i="852"/>
  <c r="Q59" i="852" s="1"/>
  <c r="AF58" i="852"/>
  <c r="N58" i="852"/>
  <c r="AE58" i="852"/>
  <c r="AE57" i="852"/>
  <c r="AF57" i="852"/>
  <c r="N57" i="852"/>
  <c r="Q57" i="852" s="1"/>
  <c r="N56" i="852"/>
  <c r="AE56" i="852"/>
  <c r="N44" i="852"/>
  <c r="AF44" i="852"/>
  <c r="AE41" i="852"/>
  <c r="AF41" i="852"/>
  <c r="N41" i="852"/>
  <c r="N40" i="852"/>
  <c r="AF40" i="852"/>
  <c r="N39" i="852"/>
  <c r="AE39" i="852"/>
  <c r="N27" i="852"/>
  <c r="AF27" i="852"/>
  <c r="AE27" i="852"/>
  <c r="N26" i="852"/>
  <c r="Q26" i="852" s="1"/>
  <c r="AE26" i="852"/>
  <c r="AF26" i="852"/>
  <c r="AF25" i="852"/>
  <c r="AE25" i="852"/>
  <c r="AF24" i="852"/>
  <c r="N24" i="852"/>
  <c r="Q24" i="852" s="1"/>
  <c r="N23" i="852"/>
  <c r="AF23" i="852"/>
  <c r="AE23" i="852"/>
  <c r="N22" i="852"/>
  <c r="M38" i="852"/>
  <c r="N38" i="852" s="1"/>
  <c r="N7" i="852"/>
  <c r="AE7" i="852"/>
  <c r="AF7" i="852"/>
  <c r="AF6" i="852"/>
  <c r="N6" i="852"/>
  <c r="Q6" i="852" s="1"/>
  <c r="N136" i="851"/>
  <c r="AB136" i="851"/>
  <c r="N132" i="851"/>
  <c r="AB132" i="851"/>
  <c r="N128" i="851"/>
  <c r="AB128" i="851"/>
  <c r="M140" i="851"/>
  <c r="AA124" i="851"/>
  <c r="AB116" i="851"/>
  <c r="N116" i="851"/>
  <c r="Q116" i="851" s="1"/>
  <c r="AA115" i="851"/>
  <c r="N115" i="851"/>
  <c r="AB115" i="851"/>
  <c r="AA114" i="851"/>
  <c r="AB114" i="851"/>
  <c r="AB112" i="851"/>
  <c r="N112" i="851"/>
  <c r="Q112" i="851" s="1"/>
  <c r="AA111" i="851"/>
  <c r="N111" i="851"/>
  <c r="AB111" i="851"/>
  <c r="AA110" i="851"/>
  <c r="N110" i="851"/>
  <c r="Q110" i="851" s="1"/>
  <c r="AB93" i="851"/>
  <c r="N93" i="851"/>
  <c r="Q93" i="851" s="1"/>
  <c r="AA93" i="851"/>
  <c r="AB92" i="851"/>
  <c r="AA92" i="851"/>
  <c r="AB91" i="851"/>
  <c r="N91" i="851"/>
  <c r="Q91" i="851" s="1"/>
  <c r="AA91" i="851"/>
  <c r="AA90" i="851"/>
  <c r="N90" i="851"/>
  <c r="Q90" i="851" s="1"/>
  <c r="AB90" i="851"/>
  <c r="AA62" i="851"/>
  <c r="N62" i="851"/>
  <c r="Q62" i="851" s="1"/>
  <c r="AB62" i="851"/>
  <c r="N61" i="851"/>
  <c r="AA61" i="851"/>
  <c r="AB60" i="851"/>
  <c r="N60" i="851"/>
  <c r="Q60" i="851" s="1"/>
  <c r="P59" i="851"/>
  <c r="Q59" i="851"/>
  <c r="AA59" i="851"/>
  <c r="AB59" i="851"/>
  <c r="AA58" i="851"/>
  <c r="AB58" i="851"/>
  <c r="N58" i="851"/>
  <c r="Q58" i="851" s="1"/>
  <c r="N57" i="851"/>
  <c r="AA57" i="851"/>
  <c r="N56" i="851"/>
  <c r="AA56" i="851"/>
  <c r="AB45" i="851"/>
  <c r="AA45" i="851"/>
  <c r="AB44" i="851"/>
  <c r="AA44" i="851"/>
  <c r="AA43" i="851"/>
  <c r="AB43" i="851"/>
  <c r="N43" i="851"/>
  <c r="AB42" i="851"/>
  <c r="AA42" i="851"/>
  <c r="N42" i="851"/>
  <c r="Q42" i="851" s="1"/>
  <c r="AB41" i="851"/>
  <c r="AA41" i="851"/>
  <c r="AB40" i="851"/>
  <c r="AA40" i="851"/>
  <c r="N39" i="851"/>
  <c r="Q39" i="851" s="1"/>
  <c r="AA39" i="851"/>
  <c r="AB39" i="851"/>
  <c r="M55" i="851"/>
  <c r="AB55" i="851" s="1"/>
  <c r="AC39" i="851" s="1"/>
  <c r="AA9" i="851"/>
  <c r="N9" i="851"/>
  <c r="Q9" i="851" s="1"/>
  <c r="AB9" i="851"/>
  <c r="AA6" i="851"/>
  <c r="N6" i="851"/>
  <c r="AB6" i="851"/>
  <c r="AF125" i="849"/>
  <c r="AE125" i="849"/>
  <c r="M140" i="849"/>
  <c r="AF140" i="849" s="1"/>
  <c r="AG124" i="849" s="1"/>
  <c r="N124" i="849"/>
  <c r="AE124" i="849"/>
  <c r="AF124" i="849"/>
  <c r="AE109" i="849"/>
  <c r="AF109" i="849"/>
  <c r="N109" i="849"/>
  <c r="N108" i="849"/>
  <c r="AE108" i="849"/>
  <c r="N91" i="849"/>
  <c r="AF91" i="849"/>
  <c r="Q90" i="849"/>
  <c r="P90" i="849"/>
  <c r="M106" i="849"/>
  <c r="N106" i="849" s="1"/>
  <c r="AF90" i="849"/>
  <c r="AE90" i="849"/>
  <c r="N76" i="849"/>
  <c r="AE76" i="849"/>
  <c r="AF76" i="849"/>
  <c r="AF74" i="849"/>
  <c r="AE74" i="849"/>
  <c r="N73" i="849"/>
  <c r="AF73" i="849"/>
  <c r="AE73" i="849"/>
  <c r="AE62" i="849"/>
  <c r="AF62" i="849"/>
  <c r="AF61" i="849"/>
  <c r="AE61" i="849"/>
  <c r="N61" i="849"/>
  <c r="AF60" i="849"/>
  <c r="N60" i="849"/>
  <c r="Q60" i="849" s="1"/>
  <c r="AE59" i="849"/>
  <c r="AF59" i="849"/>
  <c r="N59" i="849"/>
  <c r="Q59" i="849" s="1"/>
  <c r="AE58" i="849"/>
  <c r="AF58" i="849"/>
  <c r="AF57" i="849"/>
  <c r="AE57" i="849"/>
  <c r="N57" i="849"/>
  <c r="N56" i="849"/>
  <c r="AE56" i="849"/>
  <c r="N44" i="849"/>
  <c r="AF44" i="849"/>
  <c r="N41" i="849"/>
  <c r="AF41" i="849"/>
  <c r="AE41" i="849"/>
  <c r="AF39" i="849"/>
  <c r="N39" i="849"/>
  <c r="AE39" i="849"/>
  <c r="AF27" i="849"/>
  <c r="AE27" i="849"/>
  <c r="N27" i="849"/>
  <c r="AF25" i="849"/>
  <c r="AE25" i="849"/>
  <c r="AE24" i="849"/>
  <c r="AF24" i="849"/>
  <c r="N24" i="849"/>
  <c r="P24" i="849" s="1"/>
  <c r="AE23" i="849"/>
  <c r="AF23" i="849"/>
  <c r="N23" i="849"/>
  <c r="M38" i="849"/>
  <c r="N22" i="849"/>
  <c r="Q22" i="849" s="1"/>
  <c r="H1" i="849"/>
  <c r="O21" i="849"/>
  <c r="AF7" i="849"/>
  <c r="N7" i="849"/>
  <c r="Q7" i="849" s="1"/>
  <c r="N137" i="848"/>
  <c r="AB137" i="848"/>
  <c r="N134" i="848"/>
  <c r="AB134" i="848"/>
  <c r="N133" i="848"/>
  <c r="AB133" i="848"/>
  <c r="N130" i="848"/>
  <c r="AB130" i="848"/>
  <c r="N129" i="848"/>
  <c r="AB129" i="848"/>
  <c r="N126" i="848"/>
  <c r="AB126" i="848"/>
  <c r="N125" i="848"/>
  <c r="AB125" i="848"/>
  <c r="M140" i="848"/>
  <c r="N124" i="848"/>
  <c r="AA116" i="848"/>
  <c r="AB116" i="848"/>
  <c r="N116" i="848"/>
  <c r="Q116" i="848" s="1"/>
  <c r="N115" i="848"/>
  <c r="AA115" i="848"/>
  <c r="AB113" i="848"/>
  <c r="N113" i="848"/>
  <c r="Q113" i="848" s="1"/>
  <c r="AA112" i="848"/>
  <c r="N112" i="848"/>
  <c r="Q112" i="848" s="1"/>
  <c r="AB112" i="848"/>
  <c r="N111" i="848"/>
  <c r="AB111" i="848"/>
  <c r="AA111" i="848"/>
  <c r="AB109" i="848"/>
  <c r="N109" i="848"/>
  <c r="Q109" i="848" s="1"/>
  <c r="AA108" i="848"/>
  <c r="AB108" i="848"/>
  <c r="N108" i="848"/>
  <c r="Q108" i="848" s="1"/>
  <c r="AA93" i="848"/>
  <c r="N93" i="848"/>
  <c r="P93" i="848" s="1"/>
  <c r="AB93" i="848"/>
  <c r="AB92" i="848"/>
  <c r="AA92" i="848"/>
  <c r="AB90" i="848"/>
  <c r="AA90" i="848"/>
  <c r="N90" i="848"/>
  <c r="Q90" i="848" s="1"/>
  <c r="N74" i="848"/>
  <c r="AB74" i="848"/>
  <c r="M89" i="848"/>
  <c r="AB73" i="848"/>
  <c r="N73" i="848"/>
  <c r="P73" i="848" s="1"/>
  <c r="AA73" i="848"/>
  <c r="AA62" i="848"/>
  <c r="N62" i="848"/>
  <c r="AB62" i="848"/>
  <c r="AA61" i="848"/>
  <c r="AB61" i="848"/>
  <c r="AA58" i="848"/>
  <c r="AB58" i="848"/>
  <c r="N58" i="848"/>
  <c r="AA57" i="848"/>
  <c r="N57" i="848"/>
  <c r="Q57" i="848" s="1"/>
  <c r="AB57" i="848"/>
  <c r="AA45" i="848"/>
  <c r="AB45" i="848"/>
  <c r="N45" i="848"/>
  <c r="P45" i="848" s="1"/>
  <c r="AB44" i="848"/>
  <c r="AA44" i="848"/>
  <c r="AB43" i="848"/>
  <c r="N43" i="848"/>
  <c r="Q43" i="848" s="1"/>
  <c r="AB42" i="848"/>
  <c r="N42" i="848"/>
  <c r="Q42" i="848" s="1"/>
  <c r="AB41" i="848"/>
  <c r="AA41" i="848"/>
  <c r="AB40" i="848"/>
  <c r="AA40" i="848"/>
  <c r="P39" i="848"/>
  <c r="Q39" i="848"/>
  <c r="M55" i="848"/>
  <c r="AB39" i="848"/>
  <c r="AA39" i="848"/>
  <c r="N23" i="848"/>
  <c r="AB23" i="848"/>
  <c r="AB22" i="848"/>
  <c r="AA22" i="848"/>
  <c r="N22" i="848"/>
  <c r="P22" i="848" s="1"/>
  <c r="AB9" i="848"/>
  <c r="N9" i="848"/>
  <c r="AB8" i="848"/>
  <c r="N8" i="848"/>
  <c r="Q8" i="848" s="1"/>
  <c r="M21" i="848"/>
  <c r="AA5" i="848"/>
  <c r="Q39" i="887"/>
  <c r="P39" i="887"/>
  <c r="N106" i="887"/>
  <c r="AB106" i="887"/>
  <c r="AC90" i="887" s="1"/>
  <c r="AA106" i="887"/>
  <c r="Q60" i="888"/>
  <c r="P60" i="888"/>
  <c r="Q91" i="888"/>
  <c r="P91" i="888"/>
  <c r="AB123" i="887"/>
  <c r="AC107" i="887" s="1"/>
  <c r="AA123" i="887"/>
  <c r="N123" i="887"/>
  <c r="Q43" i="888"/>
  <c r="P43" i="888"/>
  <c r="Q107" i="888"/>
  <c r="P107" i="888"/>
  <c r="Q62" i="887"/>
  <c r="P62" i="887"/>
  <c r="Q56" i="888"/>
  <c r="P56" i="888"/>
  <c r="Q9" i="887"/>
  <c r="P9" i="887"/>
  <c r="Q111" i="887"/>
  <c r="P111" i="887"/>
  <c r="Q115" i="887"/>
  <c r="P115" i="887"/>
  <c r="Q125" i="887"/>
  <c r="P125" i="887"/>
  <c r="Q129" i="887"/>
  <c r="P129" i="887"/>
  <c r="N89" i="888"/>
  <c r="AF89" i="888"/>
  <c r="AG73" i="888" s="1"/>
  <c r="AE89" i="888"/>
  <c r="Q133" i="887"/>
  <c r="P133" i="887"/>
  <c r="Q5" i="888"/>
  <c r="P5" i="888"/>
  <c r="N21" i="887"/>
  <c r="AB21" i="887"/>
  <c r="AC5" i="887" s="1"/>
  <c r="AA21" i="887"/>
  <c r="Q90" i="887"/>
  <c r="P90" i="887"/>
  <c r="Q106" i="888"/>
  <c r="R90" i="888" s="1"/>
  <c r="P106" i="888"/>
  <c r="Q108" i="888"/>
  <c r="P108" i="888"/>
  <c r="Q58" i="887"/>
  <c r="P58" i="887"/>
  <c r="Q23" i="887"/>
  <c r="P23" i="887"/>
  <c r="N72" i="887"/>
  <c r="AB72" i="887"/>
  <c r="AC56" i="887" s="1"/>
  <c r="AA72" i="887"/>
  <c r="Q42" i="888"/>
  <c r="P42" i="888"/>
  <c r="E8" i="886"/>
  <c r="AA5" i="887"/>
  <c r="N8" i="887"/>
  <c r="N38" i="887"/>
  <c r="N57" i="887"/>
  <c r="N61" i="887"/>
  <c r="N110" i="887"/>
  <c r="N114" i="887"/>
  <c r="N118" i="887"/>
  <c r="N140" i="887"/>
  <c r="N59" i="888"/>
  <c r="M140" i="888"/>
  <c r="F2" i="887"/>
  <c r="AB9" i="887"/>
  <c r="AA39" i="887"/>
  <c r="N42" i="887"/>
  <c r="Q43" i="887"/>
  <c r="AB58" i="887"/>
  <c r="AB62" i="887"/>
  <c r="N91" i="887"/>
  <c r="Q92" i="887"/>
  <c r="AB111" i="887"/>
  <c r="AB115" i="887"/>
  <c r="N21" i="888"/>
  <c r="N23" i="888"/>
  <c r="Q24" i="888"/>
  <c r="AE42" i="888"/>
  <c r="AF60" i="888"/>
  <c r="N74" i="888"/>
  <c r="Q75" i="888"/>
  <c r="Q90" i="888"/>
  <c r="AE91" i="888"/>
  <c r="AF108" i="888"/>
  <c r="N126" i="888"/>
  <c r="O140" i="888"/>
  <c r="M72" i="888"/>
  <c r="N7" i="887"/>
  <c r="P24" i="887"/>
  <c r="AB39" i="887"/>
  <c r="M55" i="887"/>
  <c r="P56" i="887"/>
  <c r="N60" i="887"/>
  <c r="AA92" i="887"/>
  <c r="N117" i="887"/>
  <c r="P127" i="887"/>
  <c r="P131" i="887"/>
  <c r="P135" i="887"/>
  <c r="N7" i="888"/>
  <c r="N22" i="888"/>
  <c r="M38" i="888"/>
  <c r="P41" i="888"/>
  <c r="AF42" i="888"/>
  <c r="AE107" i="888"/>
  <c r="AA8" i="887"/>
  <c r="AA38" i="887"/>
  <c r="AA57" i="887"/>
  <c r="AA61" i="887"/>
  <c r="AA110" i="887"/>
  <c r="AA114" i="887"/>
  <c r="AA118" i="887"/>
  <c r="AA140" i="887"/>
  <c r="AE59" i="888"/>
  <c r="M123" i="888"/>
  <c r="AA24" i="887"/>
  <c r="N45" i="887"/>
  <c r="N73" i="887"/>
  <c r="M89" i="887"/>
  <c r="AA127" i="887"/>
  <c r="AA131" i="887"/>
  <c r="AA135" i="887"/>
  <c r="N26" i="888"/>
  <c r="N39" i="888"/>
  <c r="AE41" i="888"/>
  <c r="M55" i="888"/>
  <c r="P58" i="888"/>
  <c r="AE106" i="888"/>
  <c r="N125" i="888"/>
  <c r="AA42" i="887"/>
  <c r="N59" i="887"/>
  <c r="AA91" i="887"/>
  <c r="P126" i="887"/>
  <c r="P130" i="887"/>
  <c r="P134" i="887"/>
  <c r="N6" i="888"/>
  <c r="AE23" i="888"/>
  <c r="P40" i="888"/>
  <c r="N57" i="888"/>
  <c r="AE74" i="888"/>
  <c r="AF106" i="888"/>
  <c r="AG90" i="888" s="1"/>
  <c r="AE126" i="888"/>
  <c r="N5" i="887"/>
  <c r="AB91" i="887"/>
  <c r="N107" i="887"/>
  <c r="AF74" i="888"/>
  <c r="AA45" i="887"/>
  <c r="AE26" i="888"/>
  <c r="AE125" i="888"/>
  <c r="N21" i="884"/>
  <c r="AB21" i="884"/>
  <c r="AC5" i="884" s="1"/>
  <c r="AA21" i="884"/>
  <c r="P40" i="884"/>
  <c r="Q40" i="884"/>
  <c r="Q128" i="884"/>
  <c r="P128" i="884"/>
  <c r="Q131" i="884"/>
  <c r="P131" i="884"/>
  <c r="N72" i="885"/>
  <c r="AF72" i="885"/>
  <c r="AG56" i="885" s="1"/>
  <c r="AE72" i="885"/>
  <c r="Q91" i="884"/>
  <c r="P91" i="884"/>
  <c r="N140" i="884"/>
  <c r="AB140" i="884"/>
  <c r="AC124" i="884" s="1"/>
  <c r="AA140" i="884"/>
  <c r="Q41" i="885"/>
  <c r="P41" i="885"/>
  <c r="Q107" i="885"/>
  <c r="P107" i="885"/>
  <c r="P93" i="884"/>
  <c r="Q93" i="884"/>
  <c r="P44" i="884"/>
  <c r="Q44" i="884"/>
  <c r="Q132" i="884"/>
  <c r="P132" i="884"/>
  <c r="Q91" i="885"/>
  <c r="P91" i="885"/>
  <c r="N72" i="884"/>
  <c r="AB72" i="884"/>
  <c r="AC56" i="884" s="1"/>
  <c r="AA72" i="884"/>
  <c r="Q22" i="884"/>
  <c r="P22" i="884"/>
  <c r="Q127" i="884"/>
  <c r="P127" i="884"/>
  <c r="AF21" i="885"/>
  <c r="AG5" i="885" s="1"/>
  <c r="AE21" i="885"/>
  <c r="N21" i="885"/>
  <c r="Q42" i="885"/>
  <c r="P42" i="885"/>
  <c r="N89" i="885"/>
  <c r="AF89" i="885"/>
  <c r="AG73" i="885" s="1"/>
  <c r="AE89" i="885"/>
  <c r="N106" i="884"/>
  <c r="AB106" i="884"/>
  <c r="AC90" i="884" s="1"/>
  <c r="AA106" i="884"/>
  <c r="Q135" i="884"/>
  <c r="P135" i="884"/>
  <c r="E8" i="883"/>
  <c r="AA5" i="884"/>
  <c r="N8" i="884"/>
  <c r="N38" i="884"/>
  <c r="AA40" i="884"/>
  <c r="AA44" i="884"/>
  <c r="N57" i="884"/>
  <c r="N61" i="884"/>
  <c r="AA93" i="884"/>
  <c r="N109" i="884"/>
  <c r="N113" i="884"/>
  <c r="N117" i="884"/>
  <c r="AB128" i="884"/>
  <c r="N7" i="885"/>
  <c r="O21" i="885"/>
  <c r="N22" i="885"/>
  <c r="M38" i="885"/>
  <c r="N58" i="885"/>
  <c r="N62" i="885"/>
  <c r="N73" i="885"/>
  <c r="AB5" i="884"/>
  <c r="AA9" i="884"/>
  <c r="N24" i="884"/>
  <c r="AB40" i="884"/>
  <c r="P43" i="884"/>
  <c r="AB44" i="884"/>
  <c r="N56" i="884"/>
  <c r="AA62" i="884"/>
  <c r="P92" i="884"/>
  <c r="AB93" i="884"/>
  <c r="AA110" i="884"/>
  <c r="AA114" i="884"/>
  <c r="AA118" i="884"/>
  <c r="N126" i="884"/>
  <c r="N130" i="884"/>
  <c r="N134" i="884"/>
  <c r="P23" i="885"/>
  <c r="N40" i="885"/>
  <c r="AE59" i="885"/>
  <c r="P74" i="885"/>
  <c r="N140" i="885"/>
  <c r="F2" i="884"/>
  <c r="N42" i="884"/>
  <c r="AA127" i="884"/>
  <c r="AA131" i="884"/>
  <c r="AA135" i="884"/>
  <c r="AE41" i="885"/>
  <c r="M55" i="885"/>
  <c r="AE106" i="885"/>
  <c r="N123" i="885"/>
  <c r="N125" i="885"/>
  <c r="AB127" i="884"/>
  <c r="AB131" i="884"/>
  <c r="AB135" i="884"/>
  <c r="AF41" i="885"/>
  <c r="AA8" i="884"/>
  <c r="N23" i="884"/>
  <c r="AA38" i="884"/>
  <c r="N55" i="884"/>
  <c r="AA57" i="884"/>
  <c r="AA61" i="884"/>
  <c r="N107" i="884"/>
  <c r="AA109" i="884"/>
  <c r="AA113" i="884"/>
  <c r="AA117" i="884"/>
  <c r="N125" i="884"/>
  <c r="N129" i="884"/>
  <c r="N133" i="884"/>
  <c r="N5" i="885"/>
  <c r="AE7" i="885"/>
  <c r="P26" i="885"/>
  <c r="P39" i="885"/>
  <c r="N43" i="885"/>
  <c r="N56" i="885"/>
  <c r="AE58" i="885"/>
  <c r="AE62" i="885"/>
  <c r="P7" i="884"/>
  <c r="AA24" i="884"/>
  <c r="N41" i="884"/>
  <c r="N45" i="884"/>
  <c r="P60" i="884"/>
  <c r="N73" i="884"/>
  <c r="M89" i="884"/>
  <c r="P90" i="884"/>
  <c r="P108" i="884"/>
  <c r="P112" i="884"/>
  <c r="P116" i="884"/>
  <c r="AA126" i="884"/>
  <c r="AA130" i="884"/>
  <c r="AA134" i="884"/>
  <c r="P6" i="885"/>
  <c r="AE22" i="885"/>
  <c r="AE40" i="885"/>
  <c r="P57" i="885"/>
  <c r="P61" i="885"/>
  <c r="AE73" i="885"/>
  <c r="P109" i="885"/>
  <c r="P124" i="885"/>
  <c r="AA42" i="884"/>
  <c r="N59" i="884"/>
  <c r="AE26" i="885"/>
  <c r="N60" i="885"/>
  <c r="AF73" i="885"/>
  <c r="AE125" i="885"/>
  <c r="M123" i="884"/>
  <c r="AE6" i="885"/>
  <c r="AE39" i="885"/>
  <c r="AE57" i="885"/>
  <c r="AE61" i="885"/>
  <c r="AA23" i="884"/>
  <c r="AA55" i="884"/>
  <c r="AE140" i="885"/>
  <c r="AF5" i="885"/>
  <c r="AF56" i="885"/>
  <c r="AF72" i="882"/>
  <c r="AG56" i="882" s="1"/>
  <c r="AE72" i="882"/>
  <c r="N72" i="882"/>
  <c r="N106" i="882"/>
  <c r="AF106" i="882"/>
  <c r="AG90" i="882" s="1"/>
  <c r="AE106" i="882"/>
  <c r="I3" i="880"/>
  <c r="F2" i="881"/>
  <c r="Q62" i="881"/>
  <c r="P62" i="881"/>
  <c r="N140" i="881"/>
  <c r="AB140" i="881"/>
  <c r="AC124" i="881" s="1"/>
  <c r="AA140" i="881"/>
  <c r="Q59" i="882"/>
  <c r="P59" i="882"/>
  <c r="N21" i="881"/>
  <c r="AB21" i="881"/>
  <c r="AC5" i="881" s="1"/>
  <c r="AA21" i="881"/>
  <c r="Q58" i="881"/>
  <c r="P58" i="881"/>
  <c r="Q89" i="882"/>
  <c r="R73" i="882" s="1"/>
  <c r="P89" i="882"/>
  <c r="Q22" i="881"/>
  <c r="P22" i="881"/>
  <c r="N72" i="881"/>
  <c r="AB72" i="881"/>
  <c r="AC56" i="881" s="1"/>
  <c r="AA72" i="881"/>
  <c r="Q107" i="881"/>
  <c r="P107" i="881"/>
  <c r="AF21" i="882"/>
  <c r="AG5" i="882" s="1"/>
  <c r="AE21" i="882"/>
  <c r="N21" i="882"/>
  <c r="Q42" i="882"/>
  <c r="P42" i="882"/>
  <c r="Q114" i="881"/>
  <c r="P114" i="881"/>
  <c r="Q91" i="882"/>
  <c r="P91" i="882"/>
  <c r="Q107" i="882"/>
  <c r="P107" i="882"/>
  <c r="Q124" i="882"/>
  <c r="P124" i="882"/>
  <c r="AA89" i="881"/>
  <c r="N89" i="881"/>
  <c r="AB89" i="881"/>
  <c r="AC73" i="881" s="1"/>
  <c r="Q130" i="881"/>
  <c r="P130" i="881"/>
  <c r="Q110" i="881"/>
  <c r="P110" i="881"/>
  <c r="Q9" i="881"/>
  <c r="P9" i="881"/>
  <c r="Q39" i="881"/>
  <c r="P39" i="881"/>
  <c r="Q126" i="881"/>
  <c r="P126" i="881"/>
  <c r="M38" i="881"/>
  <c r="N43" i="881"/>
  <c r="AB73" i="881"/>
  <c r="N92" i="881"/>
  <c r="Q93" i="881"/>
  <c r="N124" i="881"/>
  <c r="AA126" i="881"/>
  <c r="AA130" i="881"/>
  <c r="AE42" i="882"/>
  <c r="AE91" i="882"/>
  <c r="AA5" i="881"/>
  <c r="N8" i="881"/>
  <c r="P125" i="881"/>
  <c r="AB126" i="881"/>
  <c r="P129" i="881"/>
  <c r="AB130" i="881"/>
  <c r="AF42" i="882"/>
  <c r="AE107" i="882"/>
  <c r="AB5" i="881"/>
  <c r="AA9" i="881"/>
  <c r="N24" i="881"/>
  <c r="N56" i="881"/>
  <c r="AA58" i="881"/>
  <c r="AA62" i="881"/>
  <c r="AA110" i="881"/>
  <c r="AA114" i="881"/>
  <c r="M123" i="881"/>
  <c r="N128" i="881"/>
  <c r="N132" i="881"/>
  <c r="P23" i="882"/>
  <c r="N38" i="882"/>
  <c r="N40" i="882"/>
  <c r="P74" i="882"/>
  <c r="AF107" i="882"/>
  <c r="M123" i="882"/>
  <c r="N140" i="882"/>
  <c r="AB9" i="881"/>
  <c r="AA39" i="881"/>
  <c r="P57" i="881"/>
  <c r="AB58" i="881"/>
  <c r="P61" i="881"/>
  <c r="AB62" i="881"/>
  <c r="P109" i="881"/>
  <c r="AB110" i="881"/>
  <c r="P113" i="881"/>
  <c r="AB114" i="881"/>
  <c r="AA125" i="881"/>
  <c r="AA129" i="881"/>
  <c r="AA133" i="881"/>
  <c r="P7" i="882"/>
  <c r="P22" i="882"/>
  <c r="N26" i="882"/>
  <c r="N39" i="882"/>
  <c r="M55" i="882"/>
  <c r="P58" i="882"/>
  <c r="P62" i="882"/>
  <c r="P73" i="882"/>
  <c r="N125" i="882"/>
  <c r="N7" i="881"/>
  <c r="AA43" i="881"/>
  <c r="M55" i="881"/>
  <c r="N90" i="881"/>
  <c r="AA92" i="881"/>
  <c r="N108" i="881"/>
  <c r="N112" i="881"/>
  <c r="N116" i="881"/>
  <c r="N6" i="882"/>
  <c r="AE23" i="882"/>
  <c r="N57" i="882"/>
  <c r="N61" i="882"/>
  <c r="AE89" i="882"/>
  <c r="N109" i="882"/>
  <c r="AA8" i="881"/>
  <c r="N23" i="881"/>
  <c r="P42" i="881"/>
  <c r="P91" i="881"/>
  <c r="AA109" i="881"/>
  <c r="AA113" i="881"/>
  <c r="AA124" i="881"/>
  <c r="N5" i="882"/>
  <c r="AE7" i="882"/>
  <c r="AE58" i="882"/>
  <c r="AE62" i="882"/>
  <c r="AF89" i="882"/>
  <c r="AG73" i="882" s="1"/>
  <c r="AA24" i="881"/>
  <c r="N41" i="881"/>
  <c r="N45" i="881"/>
  <c r="P60" i="881"/>
  <c r="N73" i="881"/>
  <c r="AB124" i="881"/>
  <c r="AA132" i="881"/>
  <c r="N25" i="882"/>
  <c r="AA56" i="881"/>
  <c r="M106" i="881"/>
  <c r="N5" i="881"/>
  <c r="AA7" i="881"/>
  <c r="AB56" i="881"/>
  <c r="AE39" i="882"/>
  <c r="AE57" i="882"/>
  <c r="AE61" i="882"/>
  <c r="P6" i="881"/>
  <c r="AA23" i="881"/>
  <c r="P59" i="881"/>
  <c r="P111" i="881"/>
  <c r="P115" i="881"/>
  <c r="AE43" i="882"/>
  <c r="P60" i="882"/>
  <c r="P108" i="882"/>
  <c r="AE5" i="882"/>
  <c r="AE25" i="882"/>
  <c r="AE38" i="882"/>
  <c r="AE56" i="882"/>
  <c r="AE140" i="882"/>
  <c r="AF5" i="882"/>
  <c r="AF56" i="882"/>
  <c r="Q92" i="878"/>
  <c r="P92" i="878"/>
  <c r="P23" i="878"/>
  <c r="Q23" i="878"/>
  <c r="P59" i="879"/>
  <c r="Q59" i="879"/>
  <c r="Q7" i="878"/>
  <c r="P7" i="878"/>
  <c r="N55" i="878"/>
  <c r="AB55" i="878"/>
  <c r="AC39" i="878" s="1"/>
  <c r="AA55" i="878"/>
  <c r="AB72" i="878"/>
  <c r="AC56" i="878" s="1"/>
  <c r="AA72" i="878"/>
  <c r="N72" i="878"/>
  <c r="Q90" i="878"/>
  <c r="P90" i="878"/>
  <c r="Q125" i="878"/>
  <c r="P125" i="878"/>
  <c r="F2" i="878"/>
  <c r="I3" i="877"/>
  <c r="P132" i="878"/>
  <c r="Q132" i="878"/>
  <c r="AF21" i="879"/>
  <c r="AG5" i="879" s="1"/>
  <c r="AE21" i="879"/>
  <c r="N21" i="879"/>
  <c r="Q24" i="878"/>
  <c r="P24" i="878"/>
  <c r="Q60" i="878"/>
  <c r="P60" i="878"/>
  <c r="AB123" i="878"/>
  <c r="AC107" i="878" s="1"/>
  <c r="AA123" i="878"/>
  <c r="N123" i="878"/>
  <c r="Q114" i="878"/>
  <c r="P114" i="878"/>
  <c r="N89" i="879"/>
  <c r="AF89" i="879"/>
  <c r="AG73" i="879" s="1"/>
  <c r="AE89" i="879"/>
  <c r="AA38" i="878"/>
  <c r="N38" i="878"/>
  <c r="AB38" i="878"/>
  <c r="AC22" i="878" s="1"/>
  <c r="Q58" i="878"/>
  <c r="P58" i="878"/>
  <c r="Q62" i="878"/>
  <c r="P62" i="878"/>
  <c r="Q112" i="878"/>
  <c r="P112" i="878"/>
  <c r="P128" i="878"/>
  <c r="Q128" i="878"/>
  <c r="Q124" i="879"/>
  <c r="P124" i="879"/>
  <c r="Q110" i="878"/>
  <c r="P110" i="878"/>
  <c r="AF72" i="879"/>
  <c r="AG56" i="879" s="1"/>
  <c r="AE72" i="879"/>
  <c r="N72" i="879"/>
  <c r="Q108" i="878"/>
  <c r="P108" i="878"/>
  <c r="N140" i="878"/>
  <c r="AB140" i="878"/>
  <c r="AC124" i="878" s="1"/>
  <c r="AA140" i="878"/>
  <c r="Q44" i="878"/>
  <c r="P44" i="878"/>
  <c r="Q129" i="878"/>
  <c r="P129" i="878"/>
  <c r="Q42" i="879"/>
  <c r="P42" i="879"/>
  <c r="Q106" i="879"/>
  <c r="R90" i="879" s="1"/>
  <c r="P106" i="879"/>
  <c r="AB8" i="878"/>
  <c r="Q42" i="878"/>
  <c r="Q91" i="878"/>
  <c r="Q124" i="878"/>
  <c r="AF60" i="879"/>
  <c r="N5" i="878"/>
  <c r="AA7" i="878"/>
  <c r="M21" i="878"/>
  <c r="P22" i="878"/>
  <c r="P41" i="878"/>
  <c r="P45" i="878"/>
  <c r="AB56" i="878"/>
  <c r="AA60" i="878"/>
  <c r="P73" i="878"/>
  <c r="N106" i="878"/>
  <c r="AA108" i="878"/>
  <c r="AA112" i="878"/>
  <c r="AA124" i="878"/>
  <c r="N127" i="878"/>
  <c r="N131" i="878"/>
  <c r="P23" i="879"/>
  <c r="N38" i="879"/>
  <c r="N40" i="879"/>
  <c r="P74" i="879"/>
  <c r="M123" i="879"/>
  <c r="N140" i="879"/>
  <c r="P6" i="878"/>
  <c r="AB7" i="878"/>
  <c r="AA23" i="878"/>
  <c r="P59" i="878"/>
  <c r="AB60" i="878"/>
  <c r="AA90" i="878"/>
  <c r="AB108" i="878"/>
  <c r="P111" i="878"/>
  <c r="AB112" i="878"/>
  <c r="P115" i="878"/>
  <c r="AB124" i="878"/>
  <c r="AA128" i="878"/>
  <c r="AA132" i="878"/>
  <c r="P7" i="879"/>
  <c r="P22" i="879"/>
  <c r="N26" i="879"/>
  <c r="N39" i="879"/>
  <c r="M55" i="879"/>
  <c r="P58" i="879"/>
  <c r="AF59" i="879"/>
  <c r="P62" i="879"/>
  <c r="P73" i="879"/>
  <c r="AE106" i="879"/>
  <c r="N9" i="878"/>
  <c r="O21" i="878"/>
  <c r="AB23" i="878"/>
  <c r="N39" i="878"/>
  <c r="AA41" i="878"/>
  <c r="AA45" i="878"/>
  <c r="AB90" i="878"/>
  <c r="AA107" i="878"/>
  <c r="AB128" i="878"/>
  <c r="AB132" i="878"/>
  <c r="N6" i="879"/>
  <c r="AE23" i="879"/>
  <c r="N57" i="879"/>
  <c r="N61" i="879"/>
  <c r="AE74" i="879"/>
  <c r="AF106" i="879"/>
  <c r="AG90" i="879" s="1"/>
  <c r="N109" i="879"/>
  <c r="O123" i="879"/>
  <c r="AA6" i="878"/>
  <c r="P40" i="878"/>
  <c r="AA59" i="878"/>
  <c r="AA73" i="878"/>
  <c r="AA89" i="878"/>
  <c r="P93" i="878"/>
  <c r="AB107" i="878"/>
  <c r="AA111" i="878"/>
  <c r="AA115" i="878"/>
  <c r="N5" i="879"/>
  <c r="AA106" i="878"/>
  <c r="AA127" i="878"/>
  <c r="AA131" i="878"/>
  <c r="AE40" i="879"/>
  <c r="E8" i="877"/>
  <c r="AA5" i="878"/>
  <c r="N8" i="878"/>
  <c r="P126" i="878"/>
  <c r="AE26" i="879"/>
  <c r="P43" i="879"/>
  <c r="P56" i="879"/>
  <c r="N60" i="879"/>
  <c r="AF73" i="879"/>
  <c r="N108" i="879"/>
  <c r="AE125" i="879"/>
  <c r="AE6" i="879"/>
  <c r="P25" i="879"/>
  <c r="AE39" i="879"/>
  <c r="AE57" i="879"/>
  <c r="AE61" i="879"/>
  <c r="P109" i="878"/>
  <c r="P113" i="878"/>
  <c r="AE38" i="879"/>
  <c r="P91" i="879"/>
  <c r="P107" i="879"/>
  <c r="AE140" i="879"/>
  <c r="N107" i="878"/>
  <c r="P44" i="875"/>
  <c r="Q44" i="875"/>
  <c r="Q22" i="876"/>
  <c r="P22" i="876"/>
  <c r="N72" i="875"/>
  <c r="AA72" i="875"/>
  <c r="AB72" i="875"/>
  <c r="AC56" i="875" s="1"/>
  <c r="AB123" i="875"/>
  <c r="AC107" i="875" s="1"/>
  <c r="AA123" i="875"/>
  <c r="N123" i="875"/>
  <c r="P128" i="875"/>
  <c r="Q128" i="875"/>
  <c r="P107" i="876"/>
  <c r="Q107" i="876"/>
  <c r="Q124" i="876"/>
  <c r="P124" i="876"/>
  <c r="P91" i="876"/>
  <c r="Q91" i="876"/>
  <c r="Q114" i="875"/>
  <c r="P114" i="875"/>
  <c r="AB140" i="875"/>
  <c r="AC124" i="875" s="1"/>
  <c r="AA140" i="875"/>
  <c r="N140" i="875"/>
  <c r="Q133" i="875"/>
  <c r="P133" i="875"/>
  <c r="P40" i="875"/>
  <c r="Q40" i="875"/>
  <c r="Q21" i="876"/>
  <c r="R5" i="876" s="1"/>
  <c r="P21" i="876"/>
  <c r="Q129" i="875"/>
  <c r="P129" i="875"/>
  <c r="P42" i="876"/>
  <c r="Q42" i="876"/>
  <c r="Q110" i="875"/>
  <c r="P110" i="875"/>
  <c r="I3" i="874"/>
  <c r="F2" i="875"/>
  <c r="Q9" i="875"/>
  <c r="P9" i="875"/>
  <c r="AB55" i="875"/>
  <c r="AC39" i="875" s="1"/>
  <c r="AA55" i="875"/>
  <c r="N55" i="875"/>
  <c r="AA21" i="875"/>
  <c r="N21" i="875"/>
  <c r="AB21" i="875"/>
  <c r="AC5" i="875" s="1"/>
  <c r="Q43" i="876"/>
  <c r="P43" i="876"/>
  <c r="P62" i="875"/>
  <c r="Q62" i="875"/>
  <c r="Q125" i="875"/>
  <c r="P125" i="875"/>
  <c r="P5" i="876"/>
  <c r="Q5" i="876"/>
  <c r="AE72" i="876"/>
  <c r="N72" i="876"/>
  <c r="AF72" i="876"/>
  <c r="AG56" i="876" s="1"/>
  <c r="Q89" i="876"/>
  <c r="R73" i="876" s="1"/>
  <c r="P89" i="876"/>
  <c r="AB22" i="875"/>
  <c r="M38" i="875"/>
  <c r="N43" i="875"/>
  <c r="AB73" i="875"/>
  <c r="N92" i="875"/>
  <c r="Q93" i="875"/>
  <c r="Q124" i="875"/>
  <c r="H1" i="876"/>
  <c r="AF39" i="876"/>
  <c r="AB5" i="875"/>
  <c r="N24" i="875"/>
  <c r="N56" i="875"/>
  <c r="AA62" i="875"/>
  <c r="AA110" i="875"/>
  <c r="AA114" i="875"/>
  <c r="N127" i="875"/>
  <c r="N131" i="875"/>
  <c r="AE6" i="876"/>
  <c r="AE21" i="876"/>
  <c r="P25" i="876"/>
  <c r="N41" i="876"/>
  <c r="AE60" i="876"/>
  <c r="P75" i="876"/>
  <c r="P90" i="876"/>
  <c r="AE108" i="876"/>
  <c r="N140" i="876"/>
  <c r="P8" i="875"/>
  <c r="P57" i="875"/>
  <c r="P61" i="875"/>
  <c r="P109" i="875"/>
  <c r="AB110" i="875"/>
  <c r="P113" i="875"/>
  <c r="AB114" i="875"/>
  <c r="P117" i="875"/>
  <c r="AF21" i="876"/>
  <c r="AG5" i="876" s="1"/>
  <c r="N24" i="876"/>
  <c r="AE42" i="876"/>
  <c r="P59" i="876"/>
  <c r="N74" i="876"/>
  <c r="AE91" i="876"/>
  <c r="N126" i="876"/>
  <c r="AA43" i="875"/>
  <c r="N60" i="875"/>
  <c r="N90" i="875"/>
  <c r="AA92" i="875"/>
  <c r="N108" i="875"/>
  <c r="N112" i="875"/>
  <c r="N116" i="875"/>
  <c r="AB128" i="875"/>
  <c r="AE5" i="876"/>
  <c r="M38" i="876"/>
  <c r="AF42" i="876"/>
  <c r="AF91" i="876"/>
  <c r="AE107" i="876"/>
  <c r="N23" i="875"/>
  <c r="P42" i="875"/>
  <c r="P91" i="875"/>
  <c r="AA117" i="875"/>
  <c r="N126" i="875"/>
  <c r="N130" i="875"/>
  <c r="M123" i="876"/>
  <c r="P7" i="875"/>
  <c r="N22" i="875"/>
  <c r="AA24" i="875"/>
  <c r="N41" i="875"/>
  <c r="N45" i="875"/>
  <c r="N73" i="875"/>
  <c r="M89" i="875"/>
  <c r="AA127" i="875"/>
  <c r="AA131" i="875"/>
  <c r="N23" i="876"/>
  <c r="N27" i="876"/>
  <c r="N39" i="876"/>
  <c r="AE41" i="876"/>
  <c r="M55" i="876"/>
  <c r="P62" i="876"/>
  <c r="AA42" i="875"/>
  <c r="AA56" i="875"/>
  <c r="AA91" i="875"/>
  <c r="M106" i="875"/>
  <c r="P107" i="875"/>
  <c r="P134" i="875"/>
  <c r="N7" i="876"/>
  <c r="AE24" i="876"/>
  <c r="P40" i="876"/>
  <c r="N57" i="876"/>
  <c r="N61" i="876"/>
  <c r="AE89" i="876"/>
  <c r="N109" i="876"/>
  <c r="AE126" i="876"/>
  <c r="N5" i="875"/>
  <c r="AA7" i="875"/>
  <c r="AB56" i="875"/>
  <c r="AA60" i="875"/>
  <c r="AA112" i="875"/>
  <c r="AA116" i="875"/>
  <c r="AF89" i="876"/>
  <c r="AG73" i="876" s="1"/>
  <c r="P6" i="875"/>
  <c r="AA23" i="875"/>
  <c r="P59" i="875"/>
  <c r="AA90" i="875"/>
  <c r="P111" i="875"/>
  <c r="P115" i="875"/>
  <c r="AA126" i="875"/>
  <c r="AA130" i="875"/>
  <c r="AA134" i="875"/>
  <c r="M106" i="876"/>
  <c r="AA41" i="875"/>
  <c r="AA45" i="875"/>
  <c r="AE23" i="876"/>
  <c r="AE27" i="876"/>
  <c r="AE140" i="876"/>
  <c r="Q24" i="872"/>
  <c r="P24" i="872"/>
  <c r="Q22" i="873"/>
  <c r="P22" i="873"/>
  <c r="Q109" i="872"/>
  <c r="P109" i="872"/>
  <c r="Q113" i="872"/>
  <c r="P113" i="872"/>
  <c r="Q60" i="873"/>
  <c r="P60" i="873"/>
  <c r="N89" i="873"/>
  <c r="AF89" i="873"/>
  <c r="AG73" i="873" s="1"/>
  <c r="AE89" i="873"/>
  <c r="Q124" i="873"/>
  <c r="P124" i="873"/>
  <c r="F2" i="872"/>
  <c r="I3" i="871"/>
  <c r="P107" i="872"/>
  <c r="Q107" i="872"/>
  <c r="Q134" i="872"/>
  <c r="P134" i="872"/>
  <c r="Q130" i="872"/>
  <c r="P130" i="872"/>
  <c r="P23" i="872"/>
  <c r="Q23" i="872"/>
  <c r="Q60" i="872"/>
  <c r="P60" i="872"/>
  <c r="Q126" i="872"/>
  <c r="P126" i="872"/>
  <c r="Q117" i="872"/>
  <c r="P117" i="872"/>
  <c r="N55" i="872"/>
  <c r="AB55" i="872"/>
  <c r="AC39" i="872" s="1"/>
  <c r="AA55" i="872"/>
  <c r="Q7" i="872"/>
  <c r="P7" i="872"/>
  <c r="P26" i="873"/>
  <c r="Q26" i="873"/>
  <c r="P91" i="873"/>
  <c r="Q91" i="873"/>
  <c r="Q56" i="872"/>
  <c r="P56" i="872"/>
  <c r="Q90" i="872"/>
  <c r="P90" i="872"/>
  <c r="P5" i="873"/>
  <c r="Q5" i="873"/>
  <c r="P107" i="873"/>
  <c r="Q107" i="873"/>
  <c r="AB8" i="872"/>
  <c r="N22" i="872"/>
  <c r="AA24" i="872"/>
  <c r="AB38" i="872"/>
  <c r="AC22" i="872" s="1"/>
  <c r="N41" i="872"/>
  <c r="Q42" i="872"/>
  <c r="N45" i="872"/>
  <c r="AB57" i="872"/>
  <c r="AB61" i="872"/>
  <c r="N73" i="872"/>
  <c r="M89" i="872"/>
  <c r="Q91" i="872"/>
  <c r="H1" i="873"/>
  <c r="AF72" i="873"/>
  <c r="AG56" i="873" s="1"/>
  <c r="N5" i="872"/>
  <c r="M21" i="872"/>
  <c r="N106" i="872"/>
  <c r="N128" i="872"/>
  <c r="N132" i="872"/>
  <c r="N41" i="873"/>
  <c r="N140" i="873"/>
  <c r="P6" i="872"/>
  <c r="AB7" i="872"/>
  <c r="AA23" i="872"/>
  <c r="N40" i="872"/>
  <c r="N44" i="872"/>
  <c r="P59" i="872"/>
  <c r="AB60" i="872"/>
  <c r="N72" i="872"/>
  <c r="AA90" i="872"/>
  <c r="N93" i="872"/>
  <c r="P111" i="872"/>
  <c r="P115" i="872"/>
  <c r="N123" i="872"/>
  <c r="M140" i="872"/>
  <c r="N24" i="873"/>
  <c r="P59" i="873"/>
  <c r="N72" i="873"/>
  <c r="N74" i="873"/>
  <c r="N126" i="873"/>
  <c r="N9" i="872"/>
  <c r="O21" i="872"/>
  <c r="AB23" i="872"/>
  <c r="N39" i="872"/>
  <c r="AA41" i="872"/>
  <c r="AA45" i="872"/>
  <c r="N58" i="872"/>
  <c r="N62" i="872"/>
  <c r="AB90" i="872"/>
  <c r="AA107" i="872"/>
  <c r="N110" i="872"/>
  <c r="N114" i="872"/>
  <c r="N118" i="872"/>
  <c r="AE5" i="873"/>
  <c r="M38" i="873"/>
  <c r="N58" i="873"/>
  <c r="N62" i="873"/>
  <c r="N73" i="873"/>
  <c r="AB107" i="872"/>
  <c r="AA111" i="872"/>
  <c r="AA115" i="872"/>
  <c r="AA124" i="872"/>
  <c r="N127" i="872"/>
  <c r="N131" i="872"/>
  <c r="N135" i="872"/>
  <c r="AF5" i="873"/>
  <c r="M21" i="873"/>
  <c r="N40" i="873"/>
  <c r="AE59" i="873"/>
  <c r="M123" i="873"/>
  <c r="AA106" i="872"/>
  <c r="AA128" i="872"/>
  <c r="AA132" i="872"/>
  <c r="AE41" i="873"/>
  <c r="M55" i="873"/>
  <c r="E8" i="871"/>
  <c r="AA5" i="872"/>
  <c r="N8" i="872"/>
  <c r="N38" i="872"/>
  <c r="AA40" i="872"/>
  <c r="AA44" i="872"/>
  <c r="N57" i="872"/>
  <c r="N61" i="872"/>
  <c r="AA72" i="872"/>
  <c r="AA93" i="872"/>
  <c r="AA123" i="872"/>
  <c r="N7" i="873"/>
  <c r="AE24" i="873"/>
  <c r="N57" i="873"/>
  <c r="N61" i="873"/>
  <c r="AE74" i="873"/>
  <c r="N109" i="873"/>
  <c r="AE126" i="873"/>
  <c r="P43" i="872"/>
  <c r="P92" i="872"/>
  <c r="AA110" i="872"/>
  <c r="AA114" i="872"/>
  <c r="AA118" i="872"/>
  <c r="P23" i="873"/>
  <c r="P27" i="873"/>
  <c r="P39" i="873"/>
  <c r="AE58" i="873"/>
  <c r="AE62" i="873"/>
  <c r="P125" i="873"/>
  <c r="AA127" i="872"/>
  <c r="AA131" i="872"/>
  <c r="AA135" i="872"/>
  <c r="AE40" i="873"/>
  <c r="AE73" i="873"/>
  <c r="M106" i="873"/>
  <c r="AE23" i="873"/>
  <c r="AE27" i="873"/>
  <c r="P43" i="873"/>
  <c r="P56" i="873"/>
  <c r="AF73" i="873"/>
  <c r="AE140" i="873"/>
  <c r="P132" i="869"/>
  <c r="Q132" i="869"/>
  <c r="N21" i="870"/>
  <c r="AF21" i="870"/>
  <c r="AG5" i="870" s="1"/>
  <c r="AE21" i="870"/>
  <c r="Q43" i="870"/>
  <c r="P43" i="870"/>
  <c r="Q124" i="870"/>
  <c r="P124" i="870"/>
  <c r="Q39" i="869"/>
  <c r="P39" i="869"/>
  <c r="AB123" i="869"/>
  <c r="AC107" i="869" s="1"/>
  <c r="AA123" i="869"/>
  <c r="N123" i="869"/>
  <c r="N38" i="870"/>
  <c r="AF38" i="870"/>
  <c r="AG22" i="870" s="1"/>
  <c r="AE38" i="870"/>
  <c r="I3" i="868"/>
  <c r="F2" i="869"/>
  <c r="P128" i="869"/>
  <c r="Q128" i="869"/>
  <c r="P107" i="870"/>
  <c r="Q107" i="870"/>
  <c r="AA140" i="869"/>
  <c r="N140" i="869"/>
  <c r="AB140" i="869"/>
  <c r="AC124" i="869" s="1"/>
  <c r="Q91" i="870"/>
  <c r="P91" i="870"/>
  <c r="P24" i="869"/>
  <c r="Q24" i="869"/>
  <c r="P136" i="869"/>
  <c r="Q136" i="869"/>
  <c r="AE72" i="870"/>
  <c r="N72" i="870"/>
  <c r="AF72" i="870"/>
  <c r="AG56" i="870" s="1"/>
  <c r="P92" i="869"/>
  <c r="Q92" i="869"/>
  <c r="P56" i="869"/>
  <c r="Q56" i="869"/>
  <c r="N38" i="869"/>
  <c r="AB38" i="869"/>
  <c r="AC22" i="869" s="1"/>
  <c r="AA38" i="869"/>
  <c r="N55" i="870"/>
  <c r="AF55" i="870"/>
  <c r="AG39" i="870" s="1"/>
  <c r="AE55" i="870"/>
  <c r="AB62" i="869"/>
  <c r="AB110" i="869"/>
  <c r="AB114" i="869"/>
  <c r="K8" i="868"/>
  <c r="N23" i="869"/>
  <c r="P42" i="869"/>
  <c r="AB92" i="869"/>
  <c r="N107" i="869"/>
  <c r="AA109" i="869"/>
  <c r="AA113" i="869"/>
  <c r="AA124" i="869"/>
  <c r="N127" i="869"/>
  <c r="N131" i="869"/>
  <c r="N135" i="869"/>
  <c r="N5" i="870"/>
  <c r="AE7" i="870"/>
  <c r="N42" i="870"/>
  <c r="AE60" i="870"/>
  <c r="AE108" i="870"/>
  <c r="AA24" i="869"/>
  <c r="N41" i="869"/>
  <c r="N45" i="869"/>
  <c r="M89" i="869"/>
  <c r="P90" i="869"/>
  <c r="P112" i="869"/>
  <c r="P116" i="869"/>
  <c r="AA128" i="869"/>
  <c r="AA132" i="869"/>
  <c r="AA136" i="869"/>
  <c r="H1" i="870"/>
  <c r="AE22" i="870"/>
  <c r="AE43" i="870"/>
  <c r="N74" i="870"/>
  <c r="AE91" i="870"/>
  <c r="N6" i="869"/>
  <c r="AB24" i="869"/>
  <c r="AA56" i="869"/>
  <c r="N59" i="869"/>
  <c r="M106" i="869"/>
  <c r="AB128" i="869"/>
  <c r="AB132" i="869"/>
  <c r="AB136" i="869"/>
  <c r="AF22" i="870"/>
  <c r="AF43" i="870"/>
  <c r="AF91" i="870"/>
  <c r="AE107" i="870"/>
  <c r="N5" i="869"/>
  <c r="AA7" i="869"/>
  <c r="M21" i="869"/>
  <c r="P22" i="869"/>
  <c r="AB56" i="869"/>
  <c r="AA60" i="869"/>
  <c r="M72" i="869"/>
  <c r="P73" i="869"/>
  <c r="N126" i="869"/>
  <c r="N130" i="869"/>
  <c r="N134" i="869"/>
  <c r="K38" i="870"/>
  <c r="AE59" i="870"/>
  <c r="AF107" i="870"/>
  <c r="M123" i="870"/>
  <c r="AA23" i="869"/>
  <c r="N40" i="869"/>
  <c r="N44" i="869"/>
  <c r="AA90" i="869"/>
  <c r="AA127" i="869"/>
  <c r="AA131" i="869"/>
  <c r="AA135" i="869"/>
  <c r="AE42" i="870"/>
  <c r="N125" i="870"/>
  <c r="N9" i="869"/>
  <c r="AA41" i="869"/>
  <c r="AA45" i="869"/>
  <c r="N58" i="869"/>
  <c r="N62" i="869"/>
  <c r="AA107" i="869"/>
  <c r="N110" i="869"/>
  <c r="N114" i="869"/>
  <c r="AE5" i="870"/>
  <c r="AE25" i="870"/>
  <c r="N57" i="870"/>
  <c r="N61" i="870"/>
  <c r="AE74" i="870"/>
  <c r="N109" i="870"/>
  <c r="AE126" i="870"/>
  <c r="AA6" i="869"/>
  <c r="AA22" i="869"/>
  <c r="AA59" i="869"/>
  <c r="AA73" i="869"/>
  <c r="AB107" i="869"/>
  <c r="AF5" i="870"/>
  <c r="AB22" i="869"/>
  <c r="M106" i="870"/>
  <c r="AA5" i="869"/>
  <c r="N38" i="866"/>
  <c r="AB38" i="866"/>
  <c r="AC22" i="866" s="1"/>
  <c r="AA38" i="866"/>
  <c r="Q40" i="867"/>
  <c r="P40" i="867"/>
  <c r="P91" i="867"/>
  <c r="Q91" i="867"/>
  <c r="Q124" i="867"/>
  <c r="P124" i="867"/>
  <c r="Q125" i="866"/>
  <c r="P125" i="866"/>
  <c r="P128" i="866"/>
  <c r="Q128" i="866"/>
  <c r="P107" i="867"/>
  <c r="Q107" i="867"/>
  <c r="Q57" i="866"/>
  <c r="P57" i="866"/>
  <c r="Q133" i="866"/>
  <c r="P133" i="866"/>
  <c r="P43" i="867"/>
  <c r="Q43" i="867"/>
  <c r="Q39" i="866"/>
  <c r="P39" i="866"/>
  <c r="P136" i="866"/>
  <c r="Q136" i="866"/>
  <c r="N55" i="867"/>
  <c r="AF55" i="867"/>
  <c r="AG39" i="867" s="1"/>
  <c r="AE55" i="867"/>
  <c r="Q7" i="867"/>
  <c r="P7" i="867"/>
  <c r="N89" i="867"/>
  <c r="AF89" i="867"/>
  <c r="AG73" i="867" s="1"/>
  <c r="AE89" i="867"/>
  <c r="P113" i="866"/>
  <c r="Q113" i="866"/>
  <c r="AA140" i="866"/>
  <c r="N140" i="866"/>
  <c r="AB140" i="866"/>
  <c r="AC124" i="866" s="1"/>
  <c r="P60" i="867"/>
  <c r="Q60" i="867"/>
  <c r="I3" i="865"/>
  <c r="F2" i="866"/>
  <c r="Q22" i="867"/>
  <c r="P22" i="867"/>
  <c r="Q106" i="867"/>
  <c r="R90" i="867" s="1"/>
  <c r="P106" i="867"/>
  <c r="Q108" i="867"/>
  <c r="P108" i="867"/>
  <c r="Q129" i="866"/>
  <c r="P129" i="866"/>
  <c r="N21" i="867"/>
  <c r="AF21" i="867"/>
  <c r="AG5" i="867" s="1"/>
  <c r="AE21" i="867"/>
  <c r="Q44" i="867"/>
  <c r="P44" i="867"/>
  <c r="P24" i="866"/>
  <c r="Q24" i="866"/>
  <c r="P92" i="866"/>
  <c r="Q92" i="866"/>
  <c r="P132" i="866"/>
  <c r="Q132" i="866"/>
  <c r="Q56" i="867"/>
  <c r="P56" i="867"/>
  <c r="Q8" i="866"/>
  <c r="P8" i="866"/>
  <c r="P56" i="866"/>
  <c r="Q56" i="866"/>
  <c r="Q61" i="866"/>
  <c r="P61" i="866"/>
  <c r="AB123" i="866"/>
  <c r="AC107" i="866" s="1"/>
  <c r="AA123" i="866"/>
  <c r="N123" i="866"/>
  <c r="Q137" i="866"/>
  <c r="P137" i="866"/>
  <c r="G8" i="865"/>
  <c r="AB9" i="866"/>
  <c r="AA39" i="866"/>
  <c r="AB58" i="866"/>
  <c r="AB62" i="866"/>
  <c r="AB110" i="866"/>
  <c r="AB114" i="866"/>
  <c r="Q124" i="866"/>
  <c r="AA125" i="866"/>
  <c r="AA129" i="866"/>
  <c r="AA133" i="866"/>
  <c r="AA137" i="866"/>
  <c r="N23" i="866"/>
  <c r="P42" i="866"/>
  <c r="N55" i="866"/>
  <c r="AB92" i="866"/>
  <c r="N107" i="866"/>
  <c r="AA109" i="866"/>
  <c r="AA113" i="866"/>
  <c r="N127" i="866"/>
  <c r="N131" i="866"/>
  <c r="N135" i="866"/>
  <c r="N5" i="867"/>
  <c r="P26" i="867"/>
  <c r="N42" i="867"/>
  <c r="M72" i="867"/>
  <c r="P75" i="867"/>
  <c r="P90" i="867"/>
  <c r="N140" i="867"/>
  <c r="P7" i="866"/>
  <c r="AA24" i="866"/>
  <c r="N41" i="866"/>
  <c r="P60" i="866"/>
  <c r="M89" i="866"/>
  <c r="P90" i="866"/>
  <c r="P108" i="866"/>
  <c r="P112" i="866"/>
  <c r="P116" i="866"/>
  <c r="H1" i="867"/>
  <c r="P6" i="867"/>
  <c r="N25" i="867"/>
  <c r="P59" i="867"/>
  <c r="AF60" i="867"/>
  <c r="N74" i="867"/>
  <c r="AF108" i="867"/>
  <c r="N126" i="867"/>
  <c r="N6" i="866"/>
  <c r="AB24" i="866"/>
  <c r="N59" i="866"/>
  <c r="M106" i="866"/>
  <c r="N111" i="866"/>
  <c r="N115" i="866"/>
  <c r="AF43" i="867"/>
  <c r="N58" i="867"/>
  <c r="N62" i="867"/>
  <c r="N73" i="867"/>
  <c r="N5" i="866"/>
  <c r="AA7" i="866"/>
  <c r="M21" i="866"/>
  <c r="P22" i="866"/>
  <c r="P45" i="866"/>
  <c r="AB56" i="866"/>
  <c r="AA60" i="866"/>
  <c r="M72" i="866"/>
  <c r="P73" i="866"/>
  <c r="N126" i="866"/>
  <c r="N130" i="866"/>
  <c r="N134" i="866"/>
  <c r="AE6" i="867"/>
  <c r="AE59" i="867"/>
  <c r="AF107" i="867"/>
  <c r="M123" i="867"/>
  <c r="AA23" i="866"/>
  <c r="N44" i="866"/>
  <c r="AA55" i="866"/>
  <c r="AA90" i="866"/>
  <c r="N93" i="866"/>
  <c r="AA127" i="866"/>
  <c r="AA131" i="866"/>
  <c r="AA135" i="866"/>
  <c r="AE42" i="867"/>
  <c r="AE106" i="867"/>
  <c r="N9" i="866"/>
  <c r="AA41" i="866"/>
  <c r="AA45" i="866"/>
  <c r="N58" i="866"/>
  <c r="N62" i="866"/>
  <c r="AA107" i="866"/>
  <c r="N110" i="866"/>
  <c r="N114" i="866"/>
  <c r="AE5" i="867"/>
  <c r="AE25" i="867"/>
  <c r="M38" i="867"/>
  <c r="P41" i="867"/>
  <c r="N57" i="867"/>
  <c r="N61" i="867"/>
  <c r="AE74" i="867"/>
  <c r="AF106" i="867"/>
  <c r="AG90" i="867" s="1"/>
  <c r="N109" i="867"/>
  <c r="AE126" i="867"/>
  <c r="AA6" i="866"/>
  <c r="P40" i="866"/>
  <c r="AA59" i="866"/>
  <c r="AA73" i="866"/>
  <c r="AB107" i="866"/>
  <c r="AA111" i="866"/>
  <c r="AA115" i="866"/>
  <c r="AF5" i="867"/>
  <c r="P24" i="867"/>
  <c r="AB22" i="866"/>
  <c r="AA126" i="866"/>
  <c r="AA130" i="866"/>
  <c r="AA134" i="866"/>
  <c r="AE41" i="867"/>
  <c r="AA5" i="866"/>
  <c r="AA44" i="866"/>
  <c r="AE24" i="867"/>
  <c r="AF73" i="867"/>
  <c r="AE140" i="867"/>
  <c r="Q56" i="863"/>
  <c r="P56" i="863"/>
  <c r="Q61" i="863"/>
  <c r="P61" i="863"/>
  <c r="P92" i="863"/>
  <c r="Q92" i="863"/>
  <c r="Q134" i="863"/>
  <c r="P134" i="863"/>
  <c r="Q136" i="863"/>
  <c r="P136" i="863"/>
  <c r="Q43" i="864"/>
  <c r="P43" i="864"/>
  <c r="Q39" i="863"/>
  <c r="P39" i="863"/>
  <c r="AA140" i="863"/>
  <c r="N140" i="863"/>
  <c r="AB140" i="863"/>
  <c r="AC124" i="863" s="1"/>
  <c r="Q129" i="863"/>
  <c r="P129" i="863"/>
  <c r="N55" i="864"/>
  <c r="AF55" i="864"/>
  <c r="AG39" i="864" s="1"/>
  <c r="AE55" i="864"/>
  <c r="N38" i="863"/>
  <c r="AB38" i="863"/>
  <c r="AC22" i="863" s="1"/>
  <c r="AA38" i="863"/>
  <c r="AB123" i="863"/>
  <c r="AC107" i="863" s="1"/>
  <c r="AA123" i="863"/>
  <c r="N123" i="863"/>
  <c r="Q113" i="863"/>
  <c r="P113" i="863"/>
  <c r="Q89" i="864"/>
  <c r="R73" i="864" s="1"/>
  <c r="P89" i="864"/>
  <c r="Q124" i="864"/>
  <c r="P124" i="864"/>
  <c r="Q109" i="863"/>
  <c r="P109" i="863"/>
  <c r="Q107" i="864"/>
  <c r="P107" i="864"/>
  <c r="Q57" i="863"/>
  <c r="P57" i="863"/>
  <c r="Q132" i="863"/>
  <c r="P132" i="863"/>
  <c r="Q137" i="863"/>
  <c r="P137" i="863"/>
  <c r="Q44" i="864"/>
  <c r="P44" i="864"/>
  <c r="Q60" i="864"/>
  <c r="P60" i="864"/>
  <c r="Q62" i="864"/>
  <c r="P62" i="864"/>
  <c r="Q91" i="864"/>
  <c r="P91" i="864"/>
  <c r="Q130" i="863"/>
  <c r="P130" i="863"/>
  <c r="Q7" i="864"/>
  <c r="P7" i="864"/>
  <c r="Q22" i="864"/>
  <c r="P22" i="864"/>
  <c r="Q56" i="864"/>
  <c r="P56" i="864"/>
  <c r="Q73" i="864"/>
  <c r="P73" i="864"/>
  <c r="Q24" i="863"/>
  <c r="P24" i="863"/>
  <c r="Q125" i="863"/>
  <c r="P125" i="863"/>
  <c r="Q135" i="863"/>
  <c r="P135" i="863"/>
  <c r="N21" i="864"/>
  <c r="AF21" i="864"/>
  <c r="AG5" i="864" s="1"/>
  <c r="AE21" i="864"/>
  <c r="Q40" i="864"/>
  <c r="P40" i="864"/>
  <c r="Q8" i="863"/>
  <c r="P8" i="863"/>
  <c r="Q133" i="863"/>
  <c r="P133" i="863"/>
  <c r="Q128" i="863"/>
  <c r="P128" i="863"/>
  <c r="F2" i="864"/>
  <c r="I3" i="862"/>
  <c r="AB89" i="863"/>
  <c r="AC73" i="863" s="1"/>
  <c r="AA89" i="863"/>
  <c r="N89" i="863"/>
  <c r="AB106" i="863"/>
  <c r="AC90" i="863" s="1"/>
  <c r="AA106" i="863"/>
  <c r="N106" i="863"/>
  <c r="Q115" i="863"/>
  <c r="P115" i="863"/>
  <c r="Q126" i="863"/>
  <c r="P126" i="863"/>
  <c r="AB9" i="863"/>
  <c r="AA39" i="863"/>
  <c r="Q43" i="863"/>
  <c r="AB58" i="863"/>
  <c r="AB62" i="863"/>
  <c r="AB110" i="863"/>
  <c r="AB114" i="863"/>
  <c r="Q124" i="863"/>
  <c r="AA125" i="863"/>
  <c r="AA129" i="863"/>
  <c r="AA133" i="863"/>
  <c r="AA137" i="863"/>
  <c r="Q23" i="864"/>
  <c r="Q27" i="864"/>
  <c r="Q39" i="864"/>
  <c r="AB39" i="863"/>
  <c r="M55" i="863"/>
  <c r="AA92" i="863"/>
  <c r="AB125" i="863"/>
  <c r="AB129" i="863"/>
  <c r="AB133" i="863"/>
  <c r="AB137" i="863"/>
  <c r="AA8" i="863"/>
  <c r="N23" i="863"/>
  <c r="AA57" i="863"/>
  <c r="AA61" i="863"/>
  <c r="AB92" i="863"/>
  <c r="N107" i="863"/>
  <c r="AA109" i="863"/>
  <c r="AA113" i="863"/>
  <c r="AA124" i="863"/>
  <c r="N127" i="863"/>
  <c r="N131" i="863"/>
  <c r="N5" i="864"/>
  <c r="AE7" i="864"/>
  <c r="P26" i="864"/>
  <c r="AE39" i="864"/>
  <c r="N42" i="864"/>
  <c r="AF56" i="864"/>
  <c r="AE60" i="864"/>
  <c r="M72" i="864"/>
  <c r="P75" i="864"/>
  <c r="P90" i="864"/>
  <c r="AE108" i="864"/>
  <c r="N140" i="864"/>
  <c r="P7" i="863"/>
  <c r="AB8" i="863"/>
  <c r="AA24" i="863"/>
  <c r="AB57" i="863"/>
  <c r="P60" i="863"/>
  <c r="AB61" i="863"/>
  <c r="P90" i="863"/>
  <c r="P108" i="863"/>
  <c r="AB109" i="863"/>
  <c r="P112" i="863"/>
  <c r="AB113" i="863"/>
  <c r="P116" i="863"/>
  <c r="AB124" i="863"/>
  <c r="AA128" i="863"/>
  <c r="AA132" i="863"/>
  <c r="AA136" i="863"/>
  <c r="P6" i="864"/>
  <c r="AF7" i="864"/>
  <c r="AE22" i="864"/>
  <c r="AE43" i="864"/>
  <c r="P59" i="864"/>
  <c r="AF60" i="864"/>
  <c r="AE91" i="864"/>
  <c r="N126" i="864"/>
  <c r="AB24" i="863"/>
  <c r="N59" i="863"/>
  <c r="AB128" i="863"/>
  <c r="AB132" i="863"/>
  <c r="AB136" i="863"/>
  <c r="AF22" i="864"/>
  <c r="AF43" i="864"/>
  <c r="N58" i="864"/>
  <c r="AF91" i="864"/>
  <c r="AE107" i="864"/>
  <c r="N5" i="863"/>
  <c r="M21" i="863"/>
  <c r="P41" i="863"/>
  <c r="P45" i="863"/>
  <c r="AB56" i="863"/>
  <c r="M72" i="863"/>
  <c r="P25" i="864"/>
  <c r="AE59" i="864"/>
  <c r="P74" i="864"/>
  <c r="AF107" i="864"/>
  <c r="M123" i="864"/>
  <c r="P6" i="863"/>
  <c r="AA23" i="863"/>
  <c r="AE42" i="864"/>
  <c r="N125" i="864"/>
  <c r="N9" i="863"/>
  <c r="AB23" i="863"/>
  <c r="N58" i="863"/>
  <c r="N62" i="863"/>
  <c r="N110" i="863"/>
  <c r="N114" i="863"/>
  <c r="AE5" i="864"/>
  <c r="M38" i="864"/>
  <c r="P41" i="864"/>
  <c r="AE89" i="864"/>
  <c r="N109" i="864"/>
  <c r="AE126" i="864"/>
  <c r="P40" i="863"/>
  <c r="P44" i="863"/>
  <c r="AA59" i="863"/>
  <c r="P93" i="863"/>
  <c r="AF5" i="864"/>
  <c r="AF89" i="864"/>
  <c r="AG73" i="864" s="1"/>
  <c r="M106" i="864"/>
  <c r="AA5" i="863"/>
  <c r="AE140" i="864"/>
  <c r="AB21" i="860"/>
  <c r="AC5" i="860" s="1"/>
  <c r="AA21" i="860"/>
  <c r="N21" i="860"/>
  <c r="P116" i="860"/>
  <c r="Q116" i="860"/>
  <c r="Q56" i="861"/>
  <c r="P56" i="861"/>
  <c r="P60" i="861"/>
  <c r="Q60" i="861"/>
  <c r="P112" i="860"/>
  <c r="Q112" i="860"/>
  <c r="P7" i="861"/>
  <c r="Q7" i="861"/>
  <c r="Q22" i="861"/>
  <c r="P22" i="861"/>
  <c r="Q128" i="860"/>
  <c r="P128" i="860"/>
  <c r="P106" i="861"/>
  <c r="Q106" i="861"/>
  <c r="R90" i="861" s="1"/>
  <c r="P108" i="861"/>
  <c r="Q108" i="861"/>
  <c r="Q44" i="860"/>
  <c r="P44" i="860"/>
  <c r="Q135" i="860"/>
  <c r="P135" i="860"/>
  <c r="Q56" i="860"/>
  <c r="P56" i="860"/>
  <c r="P108" i="860"/>
  <c r="Q108" i="860"/>
  <c r="Q40" i="861"/>
  <c r="P40" i="861"/>
  <c r="Q93" i="860"/>
  <c r="P93" i="860"/>
  <c r="N55" i="860"/>
  <c r="AB55" i="860"/>
  <c r="AC39" i="860" s="1"/>
  <c r="AA55" i="860"/>
  <c r="P91" i="860"/>
  <c r="Q91" i="860"/>
  <c r="Q131" i="860"/>
  <c r="P131" i="860"/>
  <c r="Q136" i="860"/>
  <c r="P136" i="860"/>
  <c r="N21" i="861"/>
  <c r="AF21" i="861"/>
  <c r="AG5" i="861" s="1"/>
  <c r="AE21" i="861"/>
  <c r="Q43" i="861"/>
  <c r="P43" i="861"/>
  <c r="N89" i="861"/>
  <c r="AF89" i="861"/>
  <c r="AG73" i="861" s="1"/>
  <c r="AE89" i="861"/>
  <c r="AA38" i="860"/>
  <c r="AB38" i="860"/>
  <c r="AC22" i="860" s="1"/>
  <c r="N38" i="860"/>
  <c r="Q24" i="860"/>
  <c r="P24" i="860"/>
  <c r="F2" i="860"/>
  <c r="I3" i="859"/>
  <c r="N55" i="861"/>
  <c r="AF55" i="861"/>
  <c r="AG39" i="861" s="1"/>
  <c r="AE55" i="861"/>
  <c r="Q91" i="861"/>
  <c r="P91" i="861"/>
  <c r="P7" i="860"/>
  <c r="Q7" i="860"/>
  <c r="Q107" i="860"/>
  <c r="P107" i="860"/>
  <c r="Q127" i="860"/>
  <c r="P127" i="860"/>
  <c r="Q132" i="860"/>
  <c r="P132" i="860"/>
  <c r="Q44" i="861"/>
  <c r="P44" i="861"/>
  <c r="Q107" i="861"/>
  <c r="P107" i="861"/>
  <c r="N6" i="860"/>
  <c r="P23" i="860"/>
  <c r="AB24" i="860"/>
  <c r="AA42" i="860"/>
  <c r="AA56" i="860"/>
  <c r="N59" i="860"/>
  <c r="N89" i="860"/>
  <c r="AA91" i="860"/>
  <c r="M106" i="860"/>
  <c r="N111" i="860"/>
  <c r="N115" i="860"/>
  <c r="AB128" i="860"/>
  <c r="N6" i="861"/>
  <c r="N59" i="861"/>
  <c r="AA7" i="860"/>
  <c r="P22" i="860"/>
  <c r="P41" i="860"/>
  <c r="P45" i="860"/>
  <c r="AB56" i="860"/>
  <c r="AA60" i="860"/>
  <c r="M72" i="860"/>
  <c r="P73" i="860"/>
  <c r="AB91" i="860"/>
  <c r="N5" i="861"/>
  <c r="P26" i="861"/>
  <c r="N42" i="861"/>
  <c r="M72" i="861"/>
  <c r="P75" i="861"/>
  <c r="P90" i="861"/>
  <c r="N140" i="861"/>
  <c r="AB7" i="860"/>
  <c r="AA90" i="860"/>
  <c r="O106" i="860"/>
  <c r="AB108" i="860"/>
  <c r="AB112" i="860"/>
  <c r="AB116" i="860"/>
  <c r="AA127" i="860"/>
  <c r="AA131" i="860"/>
  <c r="AA135" i="860"/>
  <c r="H1" i="861"/>
  <c r="AF7" i="861"/>
  <c r="AE22" i="861"/>
  <c r="N25" i="861"/>
  <c r="AF39" i="861"/>
  <c r="AE43" i="861"/>
  <c r="AF60" i="861"/>
  <c r="N74" i="861"/>
  <c r="AE91" i="861"/>
  <c r="AF108" i="861"/>
  <c r="N126" i="861"/>
  <c r="P5" i="860"/>
  <c r="AA41" i="860"/>
  <c r="AA45" i="860"/>
  <c r="P126" i="860"/>
  <c r="P130" i="860"/>
  <c r="P134" i="860"/>
  <c r="K140" i="860"/>
  <c r="AF22" i="861"/>
  <c r="AF43" i="861"/>
  <c r="AA6" i="860"/>
  <c r="AA22" i="860"/>
  <c r="AA59" i="860"/>
  <c r="AA73" i="860"/>
  <c r="AA89" i="860"/>
  <c r="AA111" i="860"/>
  <c r="AA115" i="860"/>
  <c r="N125" i="860"/>
  <c r="N129" i="860"/>
  <c r="N133" i="860"/>
  <c r="AE6" i="861"/>
  <c r="N41" i="861"/>
  <c r="AE59" i="861"/>
  <c r="AF107" i="861"/>
  <c r="M123" i="861"/>
  <c r="P9" i="860"/>
  <c r="P39" i="860"/>
  <c r="P58" i="860"/>
  <c r="P62" i="860"/>
  <c r="N92" i="860"/>
  <c r="P114" i="860"/>
  <c r="AA126" i="860"/>
  <c r="AA130" i="860"/>
  <c r="AA134" i="860"/>
  <c r="M140" i="860"/>
  <c r="AE42" i="861"/>
  <c r="P58" i="861"/>
  <c r="P62" i="861"/>
  <c r="P73" i="861"/>
  <c r="AE106" i="861"/>
  <c r="N125" i="861"/>
  <c r="N8" i="860"/>
  <c r="AE5" i="861"/>
  <c r="AE25" i="861"/>
  <c r="M38" i="861"/>
  <c r="N61" i="861"/>
  <c r="AE74" i="861"/>
  <c r="AF106" i="861"/>
  <c r="AG90" i="861" s="1"/>
  <c r="AE126" i="861"/>
  <c r="P43" i="860"/>
  <c r="M123" i="860"/>
  <c r="P124" i="860"/>
  <c r="AF5" i="861"/>
  <c r="P24" i="861"/>
  <c r="AF74" i="861"/>
  <c r="P57" i="860"/>
  <c r="P61" i="860"/>
  <c r="P109" i="860"/>
  <c r="P113" i="860"/>
  <c r="AA125" i="860"/>
  <c r="AA129" i="860"/>
  <c r="AA133" i="860"/>
  <c r="AE41" i="861"/>
  <c r="AB39" i="860"/>
  <c r="AA92" i="860"/>
  <c r="AE140" i="861"/>
  <c r="N21" i="857"/>
  <c r="AA21" i="857"/>
  <c r="AB21" i="857"/>
  <c r="AC5" i="857" s="1"/>
  <c r="AB55" i="857"/>
  <c r="AC39" i="857" s="1"/>
  <c r="AA55" i="857"/>
  <c r="N55" i="857"/>
  <c r="Q131" i="857"/>
  <c r="P131" i="857"/>
  <c r="N55" i="858"/>
  <c r="AF55" i="858"/>
  <c r="AG39" i="858" s="1"/>
  <c r="AE55" i="858"/>
  <c r="P91" i="858"/>
  <c r="Q91" i="858"/>
  <c r="P126" i="857"/>
  <c r="Q126" i="857"/>
  <c r="Q134" i="857"/>
  <c r="P134" i="857"/>
  <c r="P93" i="857"/>
  <c r="Q93" i="857"/>
  <c r="Q7" i="858"/>
  <c r="P7" i="858"/>
  <c r="N21" i="858"/>
  <c r="AF21" i="858"/>
  <c r="AG5" i="858" s="1"/>
  <c r="AE21" i="858"/>
  <c r="Q22" i="858"/>
  <c r="P22" i="858"/>
  <c r="Q44" i="858"/>
  <c r="P44" i="858"/>
  <c r="Q56" i="858"/>
  <c r="P56" i="858"/>
  <c r="Q60" i="858"/>
  <c r="P60" i="858"/>
  <c r="N89" i="858"/>
  <c r="AF89" i="858"/>
  <c r="AG73" i="858" s="1"/>
  <c r="AE89" i="858"/>
  <c r="Q127" i="857"/>
  <c r="P127" i="857"/>
  <c r="Q135" i="857"/>
  <c r="P135" i="857"/>
  <c r="Q106" i="858"/>
  <c r="R90" i="858" s="1"/>
  <c r="P106" i="858"/>
  <c r="P44" i="857"/>
  <c r="Q44" i="857"/>
  <c r="AA72" i="857"/>
  <c r="N72" i="857"/>
  <c r="AB72" i="857"/>
  <c r="AC56" i="857" s="1"/>
  <c r="P130" i="857"/>
  <c r="Q130" i="857"/>
  <c r="Q40" i="858"/>
  <c r="P40" i="858"/>
  <c r="Q108" i="858"/>
  <c r="P108" i="858"/>
  <c r="Q123" i="858"/>
  <c r="R107" i="858" s="1"/>
  <c r="P123" i="858"/>
  <c r="P40" i="857"/>
  <c r="Q40" i="857"/>
  <c r="Q92" i="857"/>
  <c r="P92" i="857"/>
  <c r="P107" i="858"/>
  <c r="Q107" i="858"/>
  <c r="I3" i="856"/>
  <c r="F2" i="857"/>
  <c r="P43" i="858"/>
  <c r="Q43" i="858"/>
  <c r="AB22" i="857"/>
  <c r="M38" i="857"/>
  <c r="AB59" i="857"/>
  <c r="AB73" i="857"/>
  <c r="AB111" i="857"/>
  <c r="AB115" i="857"/>
  <c r="AA127" i="857"/>
  <c r="AA131" i="857"/>
  <c r="AA135" i="857"/>
  <c r="Q23" i="858"/>
  <c r="Q27" i="858"/>
  <c r="Q39" i="858"/>
  <c r="AE44" i="858"/>
  <c r="AB5" i="857"/>
  <c r="N24" i="857"/>
  <c r="AB40" i="857"/>
  <c r="P43" i="857"/>
  <c r="AB44" i="857"/>
  <c r="N56" i="857"/>
  <c r="AB93" i="857"/>
  <c r="N125" i="857"/>
  <c r="N129" i="857"/>
  <c r="N133" i="857"/>
  <c r="N5" i="858"/>
  <c r="N42" i="858"/>
  <c r="M72" i="858"/>
  <c r="P75" i="858"/>
  <c r="P90" i="858"/>
  <c r="AE123" i="858"/>
  <c r="N140" i="858"/>
  <c r="P8" i="857"/>
  <c r="P57" i="857"/>
  <c r="P61" i="857"/>
  <c r="P109" i="857"/>
  <c r="P113" i="857"/>
  <c r="AA126" i="857"/>
  <c r="AA134" i="857"/>
  <c r="H1" i="858"/>
  <c r="P6" i="858"/>
  <c r="N25" i="858"/>
  <c r="P59" i="858"/>
  <c r="AF60" i="858"/>
  <c r="N74" i="858"/>
  <c r="AE91" i="858"/>
  <c r="AF108" i="858"/>
  <c r="AF123" i="858"/>
  <c r="AG107" i="858" s="1"/>
  <c r="N126" i="858"/>
  <c r="N60" i="857"/>
  <c r="N90" i="857"/>
  <c r="AB126" i="857"/>
  <c r="AB130" i="857"/>
  <c r="AB134" i="857"/>
  <c r="AF22" i="858"/>
  <c r="AF43" i="858"/>
  <c r="N23" i="857"/>
  <c r="P42" i="857"/>
  <c r="P91" i="857"/>
  <c r="N107" i="857"/>
  <c r="M123" i="857"/>
  <c r="P124" i="857"/>
  <c r="N128" i="857"/>
  <c r="P7" i="857"/>
  <c r="N22" i="857"/>
  <c r="AA24" i="857"/>
  <c r="N41" i="857"/>
  <c r="N45" i="857"/>
  <c r="N73" i="857"/>
  <c r="M89" i="857"/>
  <c r="P108" i="857"/>
  <c r="P112" i="857"/>
  <c r="AA125" i="857"/>
  <c r="AA129" i="857"/>
  <c r="AA133" i="857"/>
  <c r="M140" i="857"/>
  <c r="N24" i="858"/>
  <c r="AE42" i="858"/>
  <c r="P58" i="858"/>
  <c r="P62" i="858"/>
  <c r="P73" i="858"/>
  <c r="AE106" i="858"/>
  <c r="N125" i="858"/>
  <c r="AA56" i="857"/>
  <c r="AA91" i="857"/>
  <c r="M106" i="857"/>
  <c r="N111" i="857"/>
  <c r="N115" i="857"/>
  <c r="P132" i="857"/>
  <c r="AE5" i="858"/>
  <c r="AE25" i="858"/>
  <c r="M38" i="858"/>
  <c r="P41" i="858"/>
  <c r="N57" i="858"/>
  <c r="N61" i="858"/>
  <c r="AE74" i="858"/>
  <c r="AF106" i="858"/>
  <c r="AG90" i="858" s="1"/>
  <c r="AE126" i="858"/>
  <c r="N5" i="857"/>
  <c r="AA7" i="857"/>
  <c r="AB56" i="857"/>
  <c r="AA60" i="857"/>
  <c r="AA108" i="857"/>
  <c r="AA112" i="857"/>
  <c r="AA124" i="857"/>
  <c r="AF5" i="858"/>
  <c r="P6" i="857"/>
  <c r="AA23" i="857"/>
  <c r="P59" i="857"/>
  <c r="AA90" i="857"/>
  <c r="AA128" i="857"/>
  <c r="AA132" i="857"/>
  <c r="P109" i="858"/>
  <c r="AA41" i="857"/>
  <c r="AA45" i="857"/>
  <c r="AA107" i="857"/>
  <c r="AE24" i="858"/>
  <c r="AE125" i="858"/>
  <c r="AE140" i="858"/>
  <c r="Q136" i="854"/>
  <c r="P136" i="854"/>
  <c r="AA38" i="854"/>
  <c r="N38" i="854"/>
  <c r="AB38" i="854"/>
  <c r="AC22" i="854" s="1"/>
  <c r="Q58" i="855"/>
  <c r="P58" i="855"/>
  <c r="Q60" i="855"/>
  <c r="P60" i="855"/>
  <c r="Q91" i="855"/>
  <c r="P91" i="855"/>
  <c r="P23" i="855"/>
  <c r="Q23" i="855"/>
  <c r="N89" i="855"/>
  <c r="AF89" i="855"/>
  <c r="AG73" i="855" s="1"/>
  <c r="AE89" i="855"/>
  <c r="Q132" i="854"/>
  <c r="P132" i="854"/>
  <c r="P21" i="855"/>
  <c r="Q21" i="855"/>
  <c r="R5" i="855" s="1"/>
  <c r="N55" i="855"/>
  <c r="AF55" i="855"/>
  <c r="AG39" i="855" s="1"/>
  <c r="AE55" i="855"/>
  <c r="Q107" i="855"/>
  <c r="P107" i="855"/>
  <c r="Q9" i="854"/>
  <c r="P9" i="854"/>
  <c r="Q90" i="854"/>
  <c r="P90" i="854"/>
  <c r="AB123" i="854"/>
  <c r="AC107" i="854" s="1"/>
  <c r="AA123" i="854"/>
  <c r="N123" i="854"/>
  <c r="Q23" i="854"/>
  <c r="P23" i="854"/>
  <c r="Q128" i="854"/>
  <c r="P128" i="854"/>
  <c r="Q7" i="854"/>
  <c r="P7" i="854"/>
  <c r="N55" i="854"/>
  <c r="AA55" i="854"/>
  <c r="AB55" i="854"/>
  <c r="AC39" i="854" s="1"/>
  <c r="P42" i="854"/>
  <c r="Q42" i="854"/>
  <c r="Q110" i="854"/>
  <c r="P110" i="854"/>
  <c r="Q112" i="854"/>
  <c r="P112" i="854"/>
  <c r="Q7" i="855"/>
  <c r="P7" i="855"/>
  <c r="Q106" i="855"/>
  <c r="R90" i="855" s="1"/>
  <c r="P106" i="855"/>
  <c r="Q108" i="855"/>
  <c r="P108" i="855"/>
  <c r="Q108" i="854"/>
  <c r="P108" i="854"/>
  <c r="P124" i="854"/>
  <c r="Q124" i="854"/>
  <c r="Q60" i="854"/>
  <c r="P60" i="854"/>
  <c r="Q22" i="855"/>
  <c r="P22" i="855"/>
  <c r="F2" i="854"/>
  <c r="I3" i="853"/>
  <c r="Q62" i="855"/>
  <c r="P62" i="855"/>
  <c r="AB21" i="854"/>
  <c r="AC5" i="854" s="1"/>
  <c r="AB72" i="854"/>
  <c r="AC56" i="854" s="1"/>
  <c r="G8" i="853"/>
  <c r="N91" i="854"/>
  <c r="O38" i="855"/>
  <c r="AB8" i="854"/>
  <c r="N22" i="854"/>
  <c r="AA24" i="854"/>
  <c r="N41" i="854"/>
  <c r="N45" i="854"/>
  <c r="O55" i="854"/>
  <c r="AB57" i="854"/>
  <c r="AB61" i="854"/>
  <c r="N73" i="854"/>
  <c r="M89" i="854"/>
  <c r="AB109" i="854"/>
  <c r="AB113" i="854"/>
  <c r="Q27" i="855"/>
  <c r="Q39" i="855"/>
  <c r="AF72" i="855"/>
  <c r="AG56" i="855" s="1"/>
  <c r="AB9" i="854"/>
  <c r="AA39" i="854"/>
  <c r="AB110" i="854"/>
  <c r="AA42" i="854"/>
  <c r="M106" i="854"/>
  <c r="AE23" i="855"/>
  <c r="M140" i="855"/>
  <c r="AF7" i="855"/>
  <c r="AE22" i="855"/>
  <c r="AF60" i="855"/>
  <c r="N72" i="855"/>
  <c r="N74" i="855"/>
  <c r="AF108" i="855"/>
  <c r="N126" i="855"/>
  <c r="N40" i="854"/>
  <c r="N44" i="854"/>
  <c r="N72" i="854"/>
  <c r="N93" i="854"/>
  <c r="P5" i="854"/>
  <c r="AB23" i="854"/>
  <c r="N39" i="854"/>
  <c r="AA41" i="854"/>
  <c r="AA45" i="854"/>
  <c r="N58" i="854"/>
  <c r="N62" i="854"/>
  <c r="AB90" i="854"/>
  <c r="AA107" i="854"/>
  <c r="N114" i="854"/>
  <c r="P127" i="854"/>
  <c r="AB128" i="854"/>
  <c r="P131" i="854"/>
  <c r="AB132" i="854"/>
  <c r="P135" i="854"/>
  <c r="AB136" i="854"/>
  <c r="P5" i="855"/>
  <c r="AF22" i="855"/>
  <c r="P42" i="855"/>
  <c r="N73" i="855"/>
  <c r="AE107" i="855"/>
  <c r="AB7" i="854"/>
  <c r="AA90" i="854"/>
  <c r="AA22" i="854"/>
  <c r="AB107" i="854"/>
  <c r="N126" i="854"/>
  <c r="N130" i="854"/>
  <c r="N134" i="854"/>
  <c r="AE21" i="855"/>
  <c r="AE59" i="855"/>
  <c r="M123" i="855"/>
  <c r="AB112" i="854"/>
  <c r="AA127" i="854"/>
  <c r="AA131" i="854"/>
  <c r="AA135" i="854"/>
  <c r="M140" i="854"/>
  <c r="AF21" i="855"/>
  <c r="AG5" i="855" s="1"/>
  <c r="AE42" i="855"/>
  <c r="AE106" i="855"/>
  <c r="N125" i="855"/>
  <c r="N21" i="854"/>
  <c r="AB124" i="854"/>
  <c r="N25" i="855"/>
  <c r="N8" i="854"/>
  <c r="AA40" i="854"/>
  <c r="AA44" i="854"/>
  <c r="AA93" i="854"/>
  <c r="N109" i="854"/>
  <c r="N113" i="854"/>
  <c r="AE25" i="855"/>
  <c r="M38" i="855"/>
  <c r="N57" i="855"/>
  <c r="N61" i="855"/>
  <c r="AE74" i="855"/>
  <c r="AF106" i="855"/>
  <c r="AG90" i="855" s="1"/>
  <c r="AE126" i="855"/>
  <c r="P24" i="854"/>
  <c r="AB39" i="854"/>
  <c r="P56" i="854"/>
  <c r="P125" i="854"/>
  <c r="P129" i="854"/>
  <c r="P133" i="854"/>
  <c r="P137" i="854"/>
  <c r="AE24" i="855"/>
  <c r="P40" i="855"/>
  <c r="P44" i="855"/>
  <c r="P56" i="855"/>
  <c r="AF73" i="855"/>
  <c r="AE125" i="855"/>
  <c r="N107" i="854"/>
  <c r="Q109" i="851"/>
  <c r="P109" i="851"/>
  <c r="AA140" i="851"/>
  <c r="N140" i="851"/>
  <c r="AB140" i="851"/>
  <c r="AC124" i="851" s="1"/>
  <c r="P39" i="852"/>
  <c r="Q39" i="852"/>
  <c r="Q133" i="851"/>
  <c r="P133" i="851"/>
  <c r="Q136" i="851"/>
  <c r="P136" i="851"/>
  <c r="Q108" i="852"/>
  <c r="P108" i="852"/>
  <c r="AB123" i="851"/>
  <c r="AC107" i="851" s="1"/>
  <c r="AA123" i="851"/>
  <c r="N123" i="851"/>
  <c r="Q24" i="851"/>
  <c r="P24" i="851"/>
  <c r="Q7" i="852"/>
  <c r="P7" i="852"/>
  <c r="Q38" i="852"/>
  <c r="R22" i="852" s="1"/>
  <c r="P38" i="852"/>
  <c r="Q40" i="852"/>
  <c r="P40" i="852"/>
  <c r="Q123" i="852"/>
  <c r="R107" i="852" s="1"/>
  <c r="P123" i="852"/>
  <c r="Q44" i="852"/>
  <c r="P44" i="852"/>
  <c r="I3" i="850"/>
  <c r="F2" i="851"/>
  <c r="Q125" i="851"/>
  <c r="P125" i="851"/>
  <c r="Q128" i="851"/>
  <c r="P128" i="851"/>
  <c r="N89" i="852"/>
  <c r="AF89" i="852"/>
  <c r="AG73" i="852" s="1"/>
  <c r="AE89" i="852"/>
  <c r="Q91" i="852"/>
  <c r="P91" i="852"/>
  <c r="Q56" i="852"/>
  <c r="P56" i="852"/>
  <c r="Q57" i="851"/>
  <c r="P57" i="851"/>
  <c r="Q22" i="852"/>
  <c r="P22" i="852"/>
  <c r="Q61" i="851"/>
  <c r="P61" i="851"/>
  <c r="Q8" i="851"/>
  <c r="P8" i="851"/>
  <c r="N21" i="852"/>
  <c r="AF21" i="852"/>
  <c r="AG5" i="852" s="1"/>
  <c r="AE21" i="852"/>
  <c r="N38" i="851"/>
  <c r="AB38" i="851"/>
  <c r="AC22" i="851" s="1"/>
  <c r="AA38" i="851"/>
  <c r="Q56" i="851"/>
  <c r="P56" i="851"/>
  <c r="Q137" i="851"/>
  <c r="P137" i="851"/>
  <c r="Q43" i="852"/>
  <c r="P43" i="852"/>
  <c r="Q113" i="851"/>
  <c r="P113" i="851"/>
  <c r="P27" i="852"/>
  <c r="Q27" i="852"/>
  <c r="Q107" i="852"/>
  <c r="P107" i="852"/>
  <c r="Q129" i="851"/>
  <c r="P129" i="851"/>
  <c r="Q132" i="851"/>
  <c r="P132" i="851"/>
  <c r="P23" i="852"/>
  <c r="Q23" i="852"/>
  <c r="AB110" i="851"/>
  <c r="AA125" i="851"/>
  <c r="AA129" i="851"/>
  <c r="AA133" i="851"/>
  <c r="AA137" i="851"/>
  <c r="AE40" i="852"/>
  <c r="AE44" i="852"/>
  <c r="AB125" i="851"/>
  <c r="AB129" i="851"/>
  <c r="AB133" i="851"/>
  <c r="AB137" i="851"/>
  <c r="AA8" i="851"/>
  <c r="N23" i="851"/>
  <c r="P42" i="851"/>
  <c r="N55" i="851"/>
  <c r="P91" i="851"/>
  <c r="N107" i="851"/>
  <c r="AA109" i="851"/>
  <c r="AA113" i="851"/>
  <c r="N127" i="851"/>
  <c r="N131" i="851"/>
  <c r="N135" i="851"/>
  <c r="N5" i="852"/>
  <c r="P26" i="852"/>
  <c r="N42" i="852"/>
  <c r="AF56" i="852"/>
  <c r="M72" i="852"/>
  <c r="P75" i="852"/>
  <c r="P90" i="852"/>
  <c r="AE123" i="852"/>
  <c r="N140" i="852"/>
  <c r="P7" i="851"/>
  <c r="AB8" i="851"/>
  <c r="N22" i="851"/>
  <c r="AA24" i="851"/>
  <c r="N41" i="851"/>
  <c r="N45" i="851"/>
  <c r="AB57" i="851"/>
  <c r="P60" i="851"/>
  <c r="AB61" i="851"/>
  <c r="N73" i="851"/>
  <c r="M89" i="851"/>
  <c r="P90" i="851"/>
  <c r="P108" i="851"/>
  <c r="AB109" i="851"/>
  <c r="P112" i="851"/>
  <c r="AB113" i="851"/>
  <c r="P116" i="851"/>
  <c r="AB124" i="851"/>
  <c r="AA128" i="851"/>
  <c r="AA132" i="851"/>
  <c r="AA136" i="851"/>
  <c r="H1" i="852"/>
  <c r="P6" i="852"/>
  <c r="AE22" i="852"/>
  <c r="N25" i="852"/>
  <c r="AF39" i="852"/>
  <c r="AE43" i="852"/>
  <c r="P59" i="852"/>
  <c r="N74" i="852"/>
  <c r="AF123" i="852"/>
  <c r="AG107" i="852" s="1"/>
  <c r="N126" i="852"/>
  <c r="AB24" i="851"/>
  <c r="M106" i="851"/>
  <c r="K140" i="851"/>
  <c r="AF22" i="852"/>
  <c r="AE38" i="852"/>
  <c r="AF43" i="852"/>
  <c r="N5" i="851"/>
  <c r="AA7" i="851"/>
  <c r="M21" i="851"/>
  <c r="AB56" i="851"/>
  <c r="AA60" i="851"/>
  <c r="M72" i="851"/>
  <c r="AA108" i="851"/>
  <c r="AA112" i="851"/>
  <c r="AA116" i="851"/>
  <c r="N126" i="851"/>
  <c r="N130" i="851"/>
  <c r="N134" i="851"/>
  <c r="AE6" i="852"/>
  <c r="AF38" i="852"/>
  <c r="AG22" i="852" s="1"/>
  <c r="AE59" i="852"/>
  <c r="AA23" i="851"/>
  <c r="N40" i="851"/>
  <c r="N44" i="851"/>
  <c r="AA55" i="851"/>
  <c r="AA127" i="851"/>
  <c r="AA131" i="851"/>
  <c r="AA135" i="851"/>
  <c r="AE42" i="852"/>
  <c r="M55" i="852"/>
  <c r="AE106" i="852"/>
  <c r="AA107" i="851"/>
  <c r="AE5" i="852"/>
  <c r="AA22" i="851"/>
  <c r="AA73" i="851"/>
  <c r="P93" i="851"/>
  <c r="AB107" i="851"/>
  <c r="AF5" i="852"/>
  <c r="P24" i="852"/>
  <c r="P125" i="852"/>
  <c r="P9" i="851"/>
  <c r="AB22" i="851"/>
  <c r="P39" i="851"/>
  <c r="P58" i="851"/>
  <c r="P62" i="851"/>
  <c r="P110" i="851"/>
  <c r="P114" i="851"/>
  <c r="AA126" i="851"/>
  <c r="AA130" i="851"/>
  <c r="AA134" i="851"/>
  <c r="P57" i="852"/>
  <c r="P61" i="852"/>
  <c r="P109" i="852"/>
  <c r="P124" i="852"/>
  <c r="AA5" i="851"/>
  <c r="AE24" i="852"/>
  <c r="AE140" i="852"/>
  <c r="Q125" i="848"/>
  <c r="P125" i="848"/>
  <c r="Q114" i="848"/>
  <c r="P114" i="848"/>
  <c r="Q130" i="848"/>
  <c r="P130" i="848"/>
  <c r="Q40" i="849"/>
  <c r="P40" i="849"/>
  <c r="AB21" i="848"/>
  <c r="AC5" i="848" s="1"/>
  <c r="AA21" i="848"/>
  <c r="N21" i="848"/>
  <c r="N55" i="848"/>
  <c r="AB55" i="848"/>
  <c r="AC39" i="848" s="1"/>
  <c r="AA55" i="848"/>
  <c r="Q74" i="848"/>
  <c r="P74" i="848"/>
  <c r="Q110" i="848"/>
  <c r="P110" i="848"/>
  <c r="Q23" i="848"/>
  <c r="P23" i="848"/>
  <c r="Q59" i="848"/>
  <c r="P59" i="848"/>
  <c r="Q115" i="848"/>
  <c r="P115" i="848"/>
  <c r="Q106" i="849"/>
  <c r="R90" i="849" s="1"/>
  <c r="P106" i="849"/>
  <c r="Q108" i="849"/>
  <c r="P108" i="849"/>
  <c r="AA89" i="848"/>
  <c r="N89" i="848"/>
  <c r="AB89" i="848"/>
  <c r="AC73" i="848" s="1"/>
  <c r="Q126" i="848"/>
  <c r="P126" i="848"/>
  <c r="Q134" i="848"/>
  <c r="P134" i="848"/>
  <c r="Q133" i="848"/>
  <c r="P133" i="848"/>
  <c r="Q6" i="848"/>
  <c r="P6" i="848"/>
  <c r="Q111" i="848"/>
  <c r="P111" i="848"/>
  <c r="N140" i="848"/>
  <c r="AB140" i="848"/>
  <c r="AC124" i="848" s="1"/>
  <c r="AA140" i="848"/>
  <c r="Q129" i="848"/>
  <c r="P129" i="848"/>
  <c r="Q137" i="848"/>
  <c r="P137" i="848"/>
  <c r="N89" i="849"/>
  <c r="AF89" i="849"/>
  <c r="AG73" i="849" s="1"/>
  <c r="AE89" i="849"/>
  <c r="AF21" i="849"/>
  <c r="AG5" i="849" s="1"/>
  <c r="AE21" i="849"/>
  <c r="N21" i="849"/>
  <c r="Q73" i="849"/>
  <c r="P73" i="849"/>
  <c r="I3" i="847"/>
  <c r="F2" i="848"/>
  <c r="N38" i="849"/>
  <c r="AF38" i="849"/>
  <c r="AG22" i="849" s="1"/>
  <c r="AE38" i="849"/>
  <c r="Q44" i="849"/>
  <c r="P44" i="849"/>
  <c r="Q56" i="849"/>
  <c r="P56" i="849"/>
  <c r="AB72" i="848"/>
  <c r="AC56" i="848" s="1"/>
  <c r="AA72" i="848"/>
  <c r="N72" i="848"/>
  <c r="Q91" i="849"/>
  <c r="P91" i="849"/>
  <c r="Q107" i="849"/>
  <c r="P107" i="849"/>
  <c r="AB7" i="848"/>
  <c r="Q22" i="848"/>
  <c r="AA23" i="848"/>
  <c r="N40" i="848"/>
  <c r="Q41" i="848"/>
  <c r="N44" i="848"/>
  <c r="Q45" i="848"/>
  <c r="AB60" i="848"/>
  <c r="Q73" i="848"/>
  <c r="AA74" i="848"/>
  <c r="N92" i="848"/>
  <c r="Q93" i="848"/>
  <c r="AA126" i="848"/>
  <c r="AA130" i="848"/>
  <c r="AA134" i="848"/>
  <c r="Q24" i="849"/>
  <c r="AA6" i="848"/>
  <c r="AA59" i="848"/>
  <c r="AA110" i="848"/>
  <c r="AA114" i="848"/>
  <c r="M123" i="848"/>
  <c r="N128" i="848"/>
  <c r="N132" i="848"/>
  <c r="N136" i="848"/>
  <c r="N43" i="849"/>
  <c r="N140" i="849"/>
  <c r="AB6" i="848"/>
  <c r="M38" i="848"/>
  <c r="AB59" i="848"/>
  <c r="N91" i="848"/>
  <c r="P109" i="848"/>
  <c r="AB110" i="848"/>
  <c r="P113" i="848"/>
  <c r="AB114" i="848"/>
  <c r="AA125" i="848"/>
  <c r="AA129" i="848"/>
  <c r="AA133" i="848"/>
  <c r="AA137" i="848"/>
  <c r="P7" i="849"/>
  <c r="P22" i="849"/>
  <c r="N26" i="849"/>
  <c r="AE40" i="849"/>
  <c r="AE44" i="849"/>
  <c r="P60" i="849"/>
  <c r="N75" i="849"/>
  <c r="AE91" i="849"/>
  <c r="AF108" i="849"/>
  <c r="N126" i="849"/>
  <c r="AB5" i="848"/>
  <c r="AA9" i="848"/>
  <c r="N24" i="848"/>
  <c r="P43" i="848"/>
  <c r="N56" i="848"/>
  <c r="N107" i="848"/>
  <c r="AA109" i="848"/>
  <c r="AA113" i="848"/>
  <c r="AA124" i="848"/>
  <c r="N127" i="848"/>
  <c r="N131" i="848"/>
  <c r="N135" i="848"/>
  <c r="N5" i="849"/>
  <c r="AE7" i="849"/>
  <c r="N42" i="849"/>
  <c r="AF56" i="849"/>
  <c r="AE60" i="849"/>
  <c r="M72" i="849"/>
  <c r="AF107" i="849"/>
  <c r="M123" i="849"/>
  <c r="P8" i="848"/>
  <c r="P57" i="848"/>
  <c r="P61" i="848"/>
  <c r="P90" i="848"/>
  <c r="P108" i="848"/>
  <c r="P112" i="848"/>
  <c r="P116" i="848"/>
  <c r="AB124" i="848"/>
  <c r="AA128" i="848"/>
  <c r="AA132" i="848"/>
  <c r="AA136" i="848"/>
  <c r="P6" i="849"/>
  <c r="AE22" i="849"/>
  <c r="N25" i="849"/>
  <c r="AE43" i="849"/>
  <c r="P59" i="849"/>
  <c r="N74" i="849"/>
  <c r="AE106" i="849"/>
  <c r="N125" i="849"/>
  <c r="N7" i="848"/>
  <c r="AA43" i="848"/>
  <c r="N60" i="848"/>
  <c r="AA91" i="848"/>
  <c r="M106" i="848"/>
  <c r="AF22" i="849"/>
  <c r="AE26" i="849"/>
  <c r="N58" i="849"/>
  <c r="N62" i="849"/>
  <c r="AE75" i="849"/>
  <c r="AF106" i="849"/>
  <c r="AG90" i="849" s="1"/>
  <c r="AE126" i="849"/>
  <c r="AA8" i="848"/>
  <c r="P42" i="848"/>
  <c r="AF75" i="849"/>
  <c r="AA24" i="848"/>
  <c r="AA127" i="848"/>
  <c r="AA131" i="848"/>
  <c r="AA135" i="848"/>
  <c r="AE42" i="849"/>
  <c r="M55" i="849"/>
  <c r="AA42" i="848"/>
  <c r="AA56" i="848"/>
  <c r="AA107" i="848"/>
  <c r="AE5" i="849"/>
  <c r="AE140" i="849"/>
  <c r="N5" i="848"/>
  <c r="AB56" i="848"/>
  <c r="AF5" i="849"/>
  <c r="Q109" i="888" l="1"/>
  <c r="P109" i="888"/>
  <c r="Q73" i="888"/>
  <c r="P73" i="888"/>
  <c r="Q62" i="888"/>
  <c r="P62" i="888"/>
  <c r="Q61" i="888"/>
  <c r="P61" i="888"/>
  <c r="Q25" i="888"/>
  <c r="P25" i="888"/>
  <c r="AF21" i="888"/>
  <c r="AG5" i="888" s="1"/>
  <c r="AE21" i="888"/>
  <c r="Q132" i="887"/>
  <c r="P132" i="887"/>
  <c r="P128" i="887"/>
  <c r="Q128" i="887"/>
  <c r="Q124" i="887"/>
  <c r="P124" i="887"/>
  <c r="Q116" i="887"/>
  <c r="P116" i="887"/>
  <c r="Q113" i="887"/>
  <c r="P113" i="887"/>
  <c r="P112" i="887"/>
  <c r="Q112" i="887"/>
  <c r="Q109" i="887"/>
  <c r="P109" i="887"/>
  <c r="P108" i="887"/>
  <c r="Q108" i="887"/>
  <c r="Q41" i="887"/>
  <c r="P41" i="887"/>
  <c r="Q22" i="887"/>
  <c r="P22" i="887"/>
  <c r="P108" i="885"/>
  <c r="Q108" i="885"/>
  <c r="AF123" i="885"/>
  <c r="AG107" i="885" s="1"/>
  <c r="AE123" i="885"/>
  <c r="AF106" i="885"/>
  <c r="AG90" i="885" s="1"/>
  <c r="N106" i="885"/>
  <c r="Q75" i="885"/>
  <c r="P75" i="885"/>
  <c r="P59" i="885"/>
  <c r="Q59" i="885"/>
  <c r="Q25" i="885"/>
  <c r="P25" i="885"/>
  <c r="Q24" i="885"/>
  <c r="P24" i="885"/>
  <c r="Q124" i="884"/>
  <c r="P124" i="884"/>
  <c r="Q115" i="884"/>
  <c r="P115" i="884"/>
  <c r="P114" i="884"/>
  <c r="Q114" i="884"/>
  <c r="P111" i="884"/>
  <c r="Q111" i="884"/>
  <c r="P110" i="884"/>
  <c r="Q110" i="884"/>
  <c r="P58" i="884"/>
  <c r="Q58" i="884"/>
  <c r="P39" i="884"/>
  <c r="Q39" i="884"/>
  <c r="P9" i="884"/>
  <c r="Q9" i="884"/>
  <c r="Q6" i="884"/>
  <c r="P6" i="884"/>
  <c r="Q90" i="882"/>
  <c r="P90" i="882"/>
  <c r="Q75" i="882"/>
  <c r="P75" i="882"/>
  <c r="P41" i="882"/>
  <c r="Q41" i="882"/>
  <c r="Q24" i="882"/>
  <c r="P24" i="882"/>
  <c r="P133" i="881"/>
  <c r="Q133" i="881"/>
  <c r="P131" i="881"/>
  <c r="Q131" i="881"/>
  <c r="P127" i="881"/>
  <c r="Q127" i="881"/>
  <c r="P44" i="881"/>
  <c r="Q44" i="881"/>
  <c r="P40" i="881"/>
  <c r="Q40" i="881"/>
  <c r="Q125" i="879"/>
  <c r="P125" i="879"/>
  <c r="Q90" i="879"/>
  <c r="P90" i="879"/>
  <c r="Q41" i="879"/>
  <c r="P41" i="879"/>
  <c r="Q24" i="879"/>
  <c r="P24" i="879"/>
  <c r="P130" i="878"/>
  <c r="Q130" i="878"/>
  <c r="N89" i="878"/>
  <c r="AB89" i="878"/>
  <c r="AC73" i="878" s="1"/>
  <c r="P61" i="878"/>
  <c r="Q61" i="878"/>
  <c r="P56" i="878"/>
  <c r="Q56" i="878"/>
  <c r="Q125" i="876"/>
  <c r="P125" i="876"/>
  <c r="Q108" i="876"/>
  <c r="P108" i="876"/>
  <c r="Q60" i="876"/>
  <c r="P60" i="876"/>
  <c r="P58" i="876"/>
  <c r="Q58" i="876"/>
  <c r="P56" i="876"/>
  <c r="Q56" i="876"/>
  <c r="P6" i="876"/>
  <c r="Q6" i="876"/>
  <c r="Q132" i="875"/>
  <c r="P132" i="875"/>
  <c r="Q58" i="875"/>
  <c r="P58" i="875"/>
  <c r="Q39" i="875"/>
  <c r="P39" i="875"/>
  <c r="P90" i="873"/>
  <c r="Q90" i="873"/>
  <c r="P75" i="873"/>
  <c r="Q75" i="873"/>
  <c r="P25" i="873"/>
  <c r="Q25" i="873"/>
  <c r="P6" i="873"/>
  <c r="Q6" i="873"/>
  <c r="Q133" i="872"/>
  <c r="P133" i="872"/>
  <c r="Q129" i="872"/>
  <c r="P129" i="872"/>
  <c r="P125" i="872"/>
  <c r="Q125" i="872"/>
  <c r="P124" i="872"/>
  <c r="Q124" i="872"/>
  <c r="Q116" i="872"/>
  <c r="P116" i="872"/>
  <c r="Q112" i="872"/>
  <c r="P112" i="872"/>
  <c r="P108" i="872"/>
  <c r="Q108" i="872"/>
  <c r="Q60" i="870"/>
  <c r="P60" i="870"/>
  <c r="P56" i="870"/>
  <c r="Q56" i="870"/>
  <c r="P44" i="870"/>
  <c r="Q44" i="870"/>
  <c r="P40" i="870"/>
  <c r="Q40" i="870"/>
  <c r="Q24" i="870"/>
  <c r="P24" i="870"/>
  <c r="Q22" i="870"/>
  <c r="P22" i="870"/>
  <c r="Q7" i="870"/>
  <c r="P7" i="870"/>
  <c r="P137" i="869"/>
  <c r="Q137" i="869"/>
  <c r="P133" i="869"/>
  <c r="Q133" i="869"/>
  <c r="P129" i="869"/>
  <c r="Q129" i="869"/>
  <c r="P125" i="869"/>
  <c r="Q125" i="869"/>
  <c r="Q113" i="869"/>
  <c r="P113" i="869"/>
  <c r="Q109" i="869"/>
  <c r="P109" i="869"/>
  <c r="Q91" i="869"/>
  <c r="P91" i="869"/>
  <c r="Q61" i="869"/>
  <c r="P61" i="869"/>
  <c r="Q57" i="869"/>
  <c r="P57" i="869"/>
  <c r="Q43" i="869"/>
  <c r="P43" i="869"/>
  <c r="Q8" i="869"/>
  <c r="P8" i="869"/>
  <c r="Q125" i="867"/>
  <c r="P125" i="867"/>
  <c r="Q27" i="867"/>
  <c r="P27" i="867"/>
  <c r="Q23" i="867"/>
  <c r="P23" i="867"/>
  <c r="Q109" i="866"/>
  <c r="P109" i="866"/>
  <c r="Q91" i="866"/>
  <c r="P91" i="866"/>
  <c r="Q43" i="866"/>
  <c r="P43" i="866"/>
  <c r="Q108" i="864"/>
  <c r="P108" i="864"/>
  <c r="P61" i="864"/>
  <c r="Q61" i="864"/>
  <c r="Q57" i="864"/>
  <c r="P57" i="864"/>
  <c r="Q24" i="864"/>
  <c r="P24" i="864"/>
  <c r="P111" i="863"/>
  <c r="Q111" i="863"/>
  <c r="Q91" i="863"/>
  <c r="P91" i="863"/>
  <c r="Q42" i="863"/>
  <c r="P42" i="863"/>
  <c r="Q22" i="863"/>
  <c r="P22" i="863"/>
  <c r="Q124" i="861"/>
  <c r="P124" i="861"/>
  <c r="Q109" i="861"/>
  <c r="P109" i="861"/>
  <c r="Q39" i="861"/>
  <c r="P39" i="861"/>
  <c r="Q23" i="861"/>
  <c r="P23" i="861"/>
  <c r="Q110" i="860"/>
  <c r="P110" i="860"/>
  <c r="P60" i="860"/>
  <c r="Q60" i="860"/>
  <c r="Q42" i="860"/>
  <c r="P42" i="860"/>
  <c r="Q40" i="860"/>
  <c r="P40" i="860"/>
  <c r="P124" i="858"/>
  <c r="Q124" i="858"/>
  <c r="P26" i="858"/>
  <c r="Q26" i="858"/>
  <c r="Q58" i="857"/>
  <c r="P58" i="857"/>
  <c r="Q39" i="857"/>
  <c r="P39" i="857"/>
  <c r="Q9" i="857"/>
  <c r="P9" i="857"/>
  <c r="P124" i="855"/>
  <c r="Q124" i="855"/>
  <c r="P109" i="855"/>
  <c r="Q109" i="855"/>
  <c r="P75" i="855"/>
  <c r="Q75" i="855"/>
  <c r="P59" i="855"/>
  <c r="Q59" i="855"/>
  <c r="Q41" i="855"/>
  <c r="P41" i="855"/>
  <c r="Q26" i="855"/>
  <c r="P26" i="855"/>
  <c r="Q24" i="855"/>
  <c r="P24" i="855"/>
  <c r="P6" i="855"/>
  <c r="Q6" i="855"/>
  <c r="P115" i="854"/>
  <c r="Q115" i="854"/>
  <c r="P111" i="854"/>
  <c r="Q111" i="854"/>
  <c r="P92" i="854"/>
  <c r="Q92" i="854"/>
  <c r="P61" i="854"/>
  <c r="Q61" i="854"/>
  <c r="P59" i="854"/>
  <c r="Q59" i="854"/>
  <c r="Q43" i="854"/>
  <c r="P43" i="854"/>
  <c r="AF106" i="852"/>
  <c r="AG90" i="852" s="1"/>
  <c r="N106" i="852"/>
  <c r="P73" i="852"/>
  <c r="Q73" i="852"/>
  <c r="Q60" i="852"/>
  <c r="P60" i="852"/>
  <c r="Q58" i="852"/>
  <c r="P58" i="852"/>
  <c r="P41" i="852"/>
  <c r="Q41" i="852"/>
  <c r="P115" i="851"/>
  <c r="Q115" i="851"/>
  <c r="Q111" i="851"/>
  <c r="P111" i="851"/>
  <c r="Q43" i="851"/>
  <c r="P43" i="851"/>
  <c r="Q6" i="851"/>
  <c r="P6" i="851"/>
  <c r="P124" i="849"/>
  <c r="Q124" i="849"/>
  <c r="Q109" i="849"/>
  <c r="P109" i="849"/>
  <c r="P76" i="849"/>
  <c r="Q76" i="849"/>
  <c r="Q61" i="849"/>
  <c r="P61" i="849"/>
  <c r="Q57" i="849"/>
  <c r="P57" i="849"/>
  <c r="P41" i="849"/>
  <c r="Q41" i="849"/>
  <c r="P39" i="849"/>
  <c r="Q39" i="849"/>
  <c r="P27" i="849"/>
  <c r="Q27" i="849"/>
  <c r="P23" i="849"/>
  <c r="Q23" i="849"/>
  <c r="P124" i="848"/>
  <c r="Q124" i="848"/>
  <c r="Q62" i="848"/>
  <c r="P62" i="848"/>
  <c r="Q58" i="848"/>
  <c r="P58" i="848"/>
  <c r="Q9" i="848"/>
  <c r="P9" i="848"/>
  <c r="Q126" i="870"/>
  <c r="P126" i="870"/>
  <c r="AF140" i="870"/>
  <c r="AG124" i="870" s="1"/>
  <c r="N140" i="870"/>
  <c r="AE140" i="870"/>
  <c r="Q90" i="870"/>
  <c r="P90" i="870"/>
  <c r="Q75" i="870"/>
  <c r="P75" i="870"/>
  <c r="N89" i="870"/>
  <c r="AE89" i="870"/>
  <c r="AF89" i="870"/>
  <c r="AG73" i="870" s="1"/>
  <c r="Q73" i="870"/>
  <c r="P73" i="870"/>
  <c r="Q62" i="870"/>
  <c r="P62" i="870"/>
  <c r="Q59" i="870"/>
  <c r="P59" i="870"/>
  <c r="Q58" i="870"/>
  <c r="P58" i="870"/>
  <c r="Q41" i="870"/>
  <c r="P41" i="870"/>
  <c r="P39" i="870"/>
  <c r="Q39" i="870"/>
  <c r="P27" i="870"/>
  <c r="Q27" i="870"/>
  <c r="Q25" i="870"/>
  <c r="P25" i="870"/>
  <c r="P23" i="870"/>
  <c r="Q23" i="870"/>
  <c r="Q6" i="870"/>
  <c r="P6" i="870"/>
  <c r="P124" i="869"/>
  <c r="Q124" i="869"/>
  <c r="Q108" i="869"/>
  <c r="P108" i="869"/>
  <c r="Q93" i="869"/>
  <c r="P93" i="869"/>
  <c r="Q60" i="869"/>
  <c r="P60" i="869"/>
  <c r="AB55" i="869"/>
  <c r="AC39" i="869" s="1"/>
  <c r="N55" i="869"/>
  <c r="AA55" i="869"/>
  <c r="Q7" i="869"/>
  <c r="P7" i="869"/>
  <c r="Q125" i="888"/>
  <c r="P125" i="888"/>
  <c r="AB55" i="887"/>
  <c r="AC39" i="887" s="1"/>
  <c r="AA55" i="887"/>
  <c r="N55" i="887"/>
  <c r="Q42" i="887"/>
  <c r="P42" i="887"/>
  <c r="Q38" i="887"/>
  <c r="R22" i="887" s="1"/>
  <c r="P38" i="887"/>
  <c r="P123" i="887"/>
  <c r="Q123" i="887"/>
  <c r="R107" i="887" s="1"/>
  <c r="Q57" i="888"/>
  <c r="P57" i="888"/>
  <c r="N123" i="888"/>
  <c r="AE123" i="888"/>
  <c r="AF123" i="888"/>
  <c r="AG107" i="888" s="1"/>
  <c r="Q8" i="887"/>
  <c r="P8" i="887"/>
  <c r="N55" i="888"/>
  <c r="AF55" i="888"/>
  <c r="AG39" i="888" s="1"/>
  <c r="AE55" i="888"/>
  <c r="AF38" i="888"/>
  <c r="AG22" i="888" s="1"/>
  <c r="N38" i="888"/>
  <c r="AE38" i="888"/>
  <c r="Q22" i="888"/>
  <c r="P22" i="888"/>
  <c r="Q7" i="887"/>
  <c r="P7" i="887"/>
  <c r="Q23" i="888"/>
  <c r="P23" i="888"/>
  <c r="Q6" i="888"/>
  <c r="P6" i="888"/>
  <c r="Q39" i="888"/>
  <c r="P39" i="888"/>
  <c r="Q7" i="888"/>
  <c r="P7" i="888"/>
  <c r="AE72" i="888"/>
  <c r="N72" i="888"/>
  <c r="AF72" i="888"/>
  <c r="AG56" i="888" s="1"/>
  <c r="Q21" i="888"/>
  <c r="R5" i="888" s="1"/>
  <c r="P21" i="888"/>
  <c r="AF140" i="888"/>
  <c r="AG124" i="888" s="1"/>
  <c r="AE140" i="888"/>
  <c r="N140" i="888"/>
  <c r="Q89" i="888"/>
  <c r="R73" i="888" s="1"/>
  <c r="P89" i="888"/>
  <c r="Q26" i="888"/>
  <c r="P26" i="888"/>
  <c r="Q59" i="888"/>
  <c r="P59" i="888"/>
  <c r="Q126" i="888"/>
  <c r="P126" i="888"/>
  <c r="Q140" i="887"/>
  <c r="R124" i="887" s="1"/>
  <c r="P140" i="887"/>
  <c r="Q107" i="887"/>
  <c r="P107" i="887"/>
  <c r="Q118" i="887"/>
  <c r="P118" i="887"/>
  <c r="Q74" i="888"/>
  <c r="P74" i="888"/>
  <c r="Q117" i="887"/>
  <c r="P117" i="887"/>
  <c r="Q91" i="887"/>
  <c r="P91" i="887"/>
  <c r="Q114" i="887"/>
  <c r="P114" i="887"/>
  <c r="P72" i="887"/>
  <c r="Q72" i="887"/>
  <c r="R56" i="887" s="1"/>
  <c r="Q106" i="887"/>
  <c r="R90" i="887" s="1"/>
  <c r="P106" i="887"/>
  <c r="Q45" i="887"/>
  <c r="P45" i="887"/>
  <c r="Q5" i="887"/>
  <c r="P5" i="887"/>
  <c r="Q59" i="887"/>
  <c r="P59" i="887"/>
  <c r="AA89" i="887"/>
  <c r="N89" i="887"/>
  <c r="AB89" i="887"/>
  <c r="AC73" i="887" s="1"/>
  <c r="Q110" i="887"/>
  <c r="P110" i="887"/>
  <c r="P21" i="887"/>
  <c r="D2" i="887"/>
  <c r="Q21" i="887"/>
  <c r="R5" i="887" s="1"/>
  <c r="Q57" i="887"/>
  <c r="P57" i="887"/>
  <c r="Q73" i="887"/>
  <c r="P73" i="887"/>
  <c r="Q60" i="887"/>
  <c r="P60" i="887"/>
  <c r="Q61" i="887"/>
  <c r="P61" i="887"/>
  <c r="N123" i="884"/>
  <c r="AB123" i="884"/>
  <c r="AC107" i="884" s="1"/>
  <c r="AA123" i="884"/>
  <c r="Q45" i="884"/>
  <c r="P45" i="884"/>
  <c r="Q133" i="884"/>
  <c r="P133" i="884"/>
  <c r="Q73" i="885"/>
  <c r="P73" i="885"/>
  <c r="Q61" i="884"/>
  <c r="P61" i="884"/>
  <c r="Q106" i="884"/>
  <c r="R90" i="884" s="1"/>
  <c r="P106" i="884"/>
  <c r="Q41" i="884"/>
  <c r="P41" i="884"/>
  <c r="Q129" i="884"/>
  <c r="P129" i="884"/>
  <c r="Q42" i="884"/>
  <c r="P42" i="884"/>
  <c r="Q62" i="885"/>
  <c r="P62" i="885"/>
  <c r="Q57" i="884"/>
  <c r="P57" i="884"/>
  <c r="Q72" i="885"/>
  <c r="R56" i="885" s="1"/>
  <c r="P72" i="885"/>
  <c r="Q60" i="885"/>
  <c r="P60" i="885"/>
  <c r="Q125" i="884"/>
  <c r="P125" i="884"/>
  <c r="Q58" i="885"/>
  <c r="P58" i="885"/>
  <c r="Q140" i="885"/>
  <c r="R124" i="885" s="1"/>
  <c r="P140" i="885"/>
  <c r="AF38" i="885"/>
  <c r="AG22" i="885" s="1"/>
  <c r="AE38" i="885"/>
  <c r="N38" i="885"/>
  <c r="Q89" i="885"/>
  <c r="R73" i="885" s="1"/>
  <c r="P89" i="885"/>
  <c r="P72" i="884"/>
  <c r="Q72" i="884"/>
  <c r="R56" i="884" s="1"/>
  <c r="Q5" i="885"/>
  <c r="P5" i="885"/>
  <c r="Q59" i="884"/>
  <c r="P59" i="884"/>
  <c r="Q22" i="885"/>
  <c r="P22" i="885"/>
  <c r="Q38" i="884"/>
  <c r="R22" i="884" s="1"/>
  <c r="P38" i="884"/>
  <c r="Q125" i="885"/>
  <c r="P125" i="885"/>
  <c r="Q56" i="884"/>
  <c r="P56" i="884"/>
  <c r="Q8" i="884"/>
  <c r="P8" i="884"/>
  <c r="Q56" i="885"/>
  <c r="P56" i="885"/>
  <c r="Q107" i="884"/>
  <c r="P107" i="884"/>
  <c r="Q123" i="885"/>
  <c r="R107" i="885" s="1"/>
  <c r="P123" i="885"/>
  <c r="Q40" i="885"/>
  <c r="P40" i="885"/>
  <c r="Q7" i="885"/>
  <c r="P7" i="885"/>
  <c r="Q21" i="885"/>
  <c r="R5" i="885" s="1"/>
  <c r="P21" i="885"/>
  <c r="P140" i="884"/>
  <c r="Q140" i="884"/>
  <c r="R124" i="884" s="1"/>
  <c r="Q43" i="885"/>
  <c r="P43" i="885"/>
  <c r="AE55" i="885"/>
  <c r="N55" i="885"/>
  <c r="AF55" i="885"/>
  <c r="AG39" i="885" s="1"/>
  <c r="Q134" i="884"/>
  <c r="P134" i="884"/>
  <c r="Q117" i="884"/>
  <c r="P117" i="884"/>
  <c r="Q23" i="884"/>
  <c r="P23" i="884"/>
  <c r="AA89" i="884"/>
  <c r="N89" i="884"/>
  <c r="AB89" i="884"/>
  <c r="AC73" i="884" s="1"/>
  <c r="Q55" i="884"/>
  <c r="R39" i="884" s="1"/>
  <c r="P55" i="884"/>
  <c r="Q130" i="884"/>
  <c r="P130" i="884"/>
  <c r="Q24" i="884"/>
  <c r="P24" i="884"/>
  <c r="Q113" i="884"/>
  <c r="P113" i="884"/>
  <c r="Q73" i="884"/>
  <c r="P73" i="884"/>
  <c r="Q126" i="884"/>
  <c r="P126" i="884"/>
  <c r="Q109" i="884"/>
  <c r="P109" i="884"/>
  <c r="P21" i="884"/>
  <c r="Q21" i="884"/>
  <c r="R5" i="884" s="1"/>
  <c r="Q73" i="881"/>
  <c r="P73" i="881"/>
  <c r="Q112" i="881"/>
  <c r="P112" i="881"/>
  <c r="Q39" i="882"/>
  <c r="P39" i="882"/>
  <c r="Q132" i="881"/>
  <c r="P132" i="881"/>
  <c r="Q108" i="881"/>
  <c r="P108" i="881"/>
  <c r="Q26" i="882"/>
  <c r="P26" i="882"/>
  <c r="Q128" i="881"/>
  <c r="P128" i="881"/>
  <c r="Q92" i="881"/>
  <c r="P92" i="881"/>
  <c r="Q140" i="881"/>
  <c r="R124" i="881" s="1"/>
  <c r="P140" i="881"/>
  <c r="Q45" i="881"/>
  <c r="P45" i="881"/>
  <c r="AB123" i="881"/>
  <c r="AC107" i="881" s="1"/>
  <c r="AA123" i="881"/>
  <c r="N123" i="881"/>
  <c r="Q41" i="881"/>
  <c r="P41" i="881"/>
  <c r="Q23" i="881"/>
  <c r="P23" i="881"/>
  <c r="Q90" i="881"/>
  <c r="P90" i="881"/>
  <c r="Q43" i="881"/>
  <c r="P43" i="881"/>
  <c r="AB55" i="881"/>
  <c r="AC39" i="881" s="1"/>
  <c r="AA55" i="881"/>
  <c r="N55" i="881"/>
  <c r="AB38" i="881"/>
  <c r="AC22" i="881" s="1"/>
  <c r="AA38" i="881"/>
  <c r="N38" i="881"/>
  <c r="Q89" i="881"/>
  <c r="R73" i="881" s="1"/>
  <c r="P89" i="881"/>
  <c r="Q21" i="882"/>
  <c r="R5" i="882" s="1"/>
  <c r="P21" i="882"/>
  <c r="Q109" i="882"/>
  <c r="P109" i="882"/>
  <c r="Q140" i="882"/>
  <c r="R124" i="882" s="1"/>
  <c r="P140" i="882"/>
  <c r="Q8" i="881"/>
  <c r="P8" i="881"/>
  <c r="Q5" i="881"/>
  <c r="P5" i="881"/>
  <c r="Q7" i="881"/>
  <c r="P7" i="881"/>
  <c r="AE123" i="882"/>
  <c r="N123" i="882"/>
  <c r="AF123" i="882"/>
  <c r="AG107" i="882" s="1"/>
  <c r="N106" i="881"/>
  <c r="AB106" i="881"/>
  <c r="AC90" i="881" s="1"/>
  <c r="AA106" i="881"/>
  <c r="Q61" i="882"/>
  <c r="P61" i="882"/>
  <c r="Q125" i="882"/>
  <c r="P125" i="882"/>
  <c r="Q56" i="881"/>
  <c r="P56" i="881"/>
  <c r="Q57" i="882"/>
  <c r="P57" i="882"/>
  <c r="Q24" i="881"/>
  <c r="P24" i="881"/>
  <c r="P21" i="881"/>
  <c r="Q21" i="881"/>
  <c r="R5" i="881" s="1"/>
  <c r="Q106" i="882"/>
  <c r="R90" i="882" s="1"/>
  <c r="P106" i="882"/>
  <c r="Q25" i="882"/>
  <c r="P25" i="882"/>
  <c r="Q5" i="882"/>
  <c r="P5" i="882"/>
  <c r="Q40" i="882"/>
  <c r="P40" i="882"/>
  <c r="Q72" i="882"/>
  <c r="R56" i="882" s="1"/>
  <c r="P72" i="882"/>
  <c r="Q6" i="882"/>
  <c r="P6" i="882"/>
  <c r="Q38" i="882"/>
  <c r="R22" i="882" s="1"/>
  <c r="P38" i="882"/>
  <c r="Q116" i="881"/>
  <c r="P116" i="881"/>
  <c r="N55" i="882"/>
  <c r="D2" i="882" s="1"/>
  <c r="AF55" i="882"/>
  <c r="AG39" i="882" s="1"/>
  <c r="AE55" i="882"/>
  <c r="Q124" i="881"/>
  <c r="P124" i="881"/>
  <c r="P72" i="881"/>
  <c r="Q72" i="881"/>
  <c r="R56" i="881" s="1"/>
  <c r="Q57" i="879"/>
  <c r="P57" i="879"/>
  <c r="Q9" i="878"/>
  <c r="P9" i="878"/>
  <c r="Q106" i="878"/>
  <c r="R90" i="878" s="1"/>
  <c r="P106" i="878"/>
  <c r="Q8" i="878"/>
  <c r="P8" i="878"/>
  <c r="Q6" i="879"/>
  <c r="P6" i="879"/>
  <c r="AE123" i="879"/>
  <c r="N123" i="879"/>
  <c r="AF123" i="879"/>
  <c r="AG107" i="879" s="1"/>
  <c r="Q140" i="878"/>
  <c r="R124" i="878" s="1"/>
  <c r="P140" i="878"/>
  <c r="Q55" i="878"/>
  <c r="R39" i="878" s="1"/>
  <c r="P55" i="878"/>
  <c r="Q89" i="879"/>
  <c r="R73" i="879" s="1"/>
  <c r="P89" i="879"/>
  <c r="Q40" i="879"/>
  <c r="P40" i="879"/>
  <c r="Q123" i="878"/>
  <c r="R107" i="878" s="1"/>
  <c r="P123" i="878"/>
  <c r="Q38" i="879"/>
  <c r="R22" i="879" s="1"/>
  <c r="P38" i="879"/>
  <c r="Q72" i="879"/>
  <c r="R56" i="879" s="1"/>
  <c r="P72" i="879"/>
  <c r="P107" i="878"/>
  <c r="Q107" i="878"/>
  <c r="AF55" i="879"/>
  <c r="AG39" i="879" s="1"/>
  <c r="N55" i="879"/>
  <c r="AE55" i="879"/>
  <c r="Q108" i="879"/>
  <c r="P108" i="879"/>
  <c r="Q39" i="879"/>
  <c r="P39" i="879"/>
  <c r="Q131" i="878"/>
  <c r="P131" i="878"/>
  <c r="AB21" i="878"/>
  <c r="AC5" i="878" s="1"/>
  <c r="AA21" i="878"/>
  <c r="N21" i="878"/>
  <c r="Q140" i="879"/>
  <c r="R124" i="879" s="1"/>
  <c r="P140" i="879"/>
  <c r="Q109" i="879"/>
  <c r="P109" i="879"/>
  <c r="Q26" i="879"/>
  <c r="P26" i="879"/>
  <c r="Q127" i="878"/>
  <c r="P127" i="878"/>
  <c r="Q60" i="879"/>
  <c r="P60" i="879"/>
  <c r="Q5" i="879"/>
  <c r="P5" i="879"/>
  <c r="Q39" i="878"/>
  <c r="P39" i="878"/>
  <c r="Q5" i="878"/>
  <c r="P5" i="878"/>
  <c r="Q38" i="878"/>
  <c r="R22" i="878" s="1"/>
  <c r="P38" i="878"/>
  <c r="Q72" i="878"/>
  <c r="R56" i="878" s="1"/>
  <c r="P72" i="878"/>
  <c r="Q61" i="879"/>
  <c r="P61" i="879"/>
  <c r="Q21" i="879"/>
  <c r="R5" i="879" s="1"/>
  <c r="P21" i="879"/>
  <c r="Q27" i="876"/>
  <c r="P27" i="876"/>
  <c r="Q130" i="875"/>
  <c r="P130" i="875"/>
  <c r="Q116" i="875"/>
  <c r="P116" i="875"/>
  <c r="Q24" i="876"/>
  <c r="P24" i="876"/>
  <c r="Q56" i="875"/>
  <c r="P56" i="875"/>
  <c r="Q140" i="875"/>
  <c r="R124" i="875" s="1"/>
  <c r="P140" i="875"/>
  <c r="Q39" i="876"/>
  <c r="P39" i="876"/>
  <c r="N106" i="876"/>
  <c r="AF106" i="876"/>
  <c r="AG90" i="876" s="1"/>
  <c r="AE106" i="876"/>
  <c r="Q7" i="876"/>
  <c r="P7" i="876"/>
  <c r="Q23" i="876"/>
  <c r="P23" i="876"/>
  <c r="Q126" i="875"/>
  <c r="P126" i="875"/>
  <c r="Q112" i="875"/>
  <c r="P112" i="875"/>
  <c r="Q24" i="875"/>
  <c r="P24" i="875"/>
  <c r="Q123" i="875"/>
  <c r="R107" i="875" s="1"/>
  <c r="P123" i="875"/>
  <c r="N123" i="876"/>
  <c r="AF123" i="876"/>
  <c r="AG107" i="876" s="1"/>
  <c r="AE123" i="876"/>
  <c r="Q108" i="875"/>
  <c r="P108" i="875"/>
  <c r="P21" i="875"/>
  <c r="Q21" i="875"/>
  <c r="R5" i="875" s="1"/>
  <c r="Q57" i="876"/>
  <c r="P57" i="876"/>
  <c r="Q41" i="876"/>
  <c r="P41" i="876"/>
  <c r="Q72" i="876"/>
  <c r="R56" i="876" s="1"/>
  <c r="P72" i="876"/>
  <c r="Q90" i="875"/>
  <c r="P90" i="875"/>
  <c r="Q5" i="875"/>
  <c r="P5" i="875"/>
  <c r="Q73" i="875"/>
  <c r="P73" i="875"/>
  <c r="Q23" i="875"/>
  <c r="P23" i="875"/>
  <c r="Q60" i="875"/>
  <c r="P60" i="875"/>
  <c r="Q55" i="875"/>
  <c r="R39" i="875" s="1"/>
  <c r="P55" i="875"/>
  <c r="Q45" i="875"/>
  <c r="P45" i="875"/>
  <c r="P72" i="875"/>
  <c r="Q72" i="875"/>
  <c r="R56" i="875" s="1"/>
  <c r="Q140" i="876"/>
  <c r="R124" i="876" s="1"/>
  <c r="P140" i="876"/>
  <c r="N106" i="875"/>
  <c r="AB106" i="875"/>
  <c r="AC90" i="875" s="1"/>
  <c r="AA106" i="875"/>
  <c r="Q109" i="876"/>
  <c r="P109" i="876"/>
  <c r="Q41" i="875"/>
  <c r="P41" i="875"/>
  <c r="Q126" i="876"/>
  <c r="P126" i="876"/>
  <c r="Q131" i="875"/>
  <c r="P131" i="875"/>
  <c r="Q92" i="875"/>
  <c r="P92" i="875"/>
  <c r="AB38" i="875"/>
  <c r="AC22" i="875" s="1"/>
  <c r="AA38" i="875"/>
  <c r="N38" i="875"/>
  <c r="D2" i="875" s="1"/>
  <c r="AA89" i="875"/>
  <c r="N89" i="875"/>
  <c r="AB89" i="875"/>
  <c r="AC73" i="875" s="1"/>
  <c r="Q127" i="875"/>
  <c r="P127" i="875"/>
  <c r="Q61" i="876"/>
  <c r="P61" i="876"/>
  <c r="N55" i="876"/>
  <c r="AF55" i="876"/>
  <c r="AG39" i="876" s="1"/>
  <c r="AE55" i="876"/>
  <c r="Q22" i="875"/>
  <c r="P22" i="875"/>
  <c r="N38" i="876"/>
  <c r="AF38" i="876"/>
  <c r="AG22" i="876" s="1"/>
  <c r="AE38" i="876"/>
  <c r="Q74" i="876"/>
  <c r="P74" i="876"/>
  <c r="Q43" i="875"/>
  <c r="P43" i="875"/>
  <c r="Q62" i="872"/>
  <c r="P62" i="872"/>
  <c r="Q24" i="873"/>
  <c r="P24" i="873"/>
  <c r="N123" i="873"/>
  <c r="AF123" i="873"/>
  <c r="AG107" i="873" s="1"/>
  <c r="AE123" i="873"/>
  <c r="Q73" i="872"/>
  <c r="P73" i="872"/>
  <c r="Q62" i="873"/>
  <c r="P62" i="873"/>
  <c r="Q140" i="873"/>
  <c r="R124" i="873" s="1"/>
  <c r="P140" i="873"/>
  <c r="AB89" i="872"/>
  <c r="AC73" i="872" s="1"/>
  <c r="AA89" i="872"/>
  <c r="N89" i="872"/>
  <c r="Q109" i="873"/>
  <c r="P109" i="873"/>
  <c r="Q40" i="873"/>
  <c r="P40" i="873"/>
  <c r="Q58" i="873"/>
  <c r="P58" i="873"/>
  <c r="Q39" i="872"/>
  <c r="P39" i="872"/>
  <c r="Q41" i="873"/>
  <c r="P41" i="873"/>
  <c r="Q55" i="872"/>
  <c r="R39" i="872" s="1"/>
  <c r="P55" i="872"/>
  <c r="P89" i="873"/>
  <c r="Q89" i="873"/>
  <c r="R73" i="873" s="1"/>
  <c r="Q38" i="872"/>
  <c r="R22" i="872" s="1"/>
  <c r="P38" i="872"/>
  <c r="N21" i="873"/>
  <c r="AF21" i="873"/>
  <c r="AG5" i="873" s="1"/>
  <c r="AE21" i="873"/>
  <c r="AE38" i="873"/>
  <c r="N38" i="873"/>
  <c r="AF38" i="873"/>
  <c r="AG22" i="873" s="1"/>
  <c r="Q93" i="872"/>
  <c r="P93" i="872"/>
  <c r="Q132" i="872"/>
  <c r="P132" i="872"/>
  <c r="Q45" i="872"/>
  <c r="P45" i="872"/>
  <c r="Q58" i="872"/>
  <c r="P58" i="872"/>
  <c r="Q57" i="872"/>
  <c r="P57" i="872"/>
  <c r="Q61" i="873"/>
  <c r="P61" i="873"/>
  <c r="Q8" i="872"/>
  <c r="P8" i="872"/>
  <c r="Q128" i="872"/>
  <c r="P128" i="872"/>
  <c r="Q123" i="872"/>
  <c r="R107" i="872" s="1"/>
  <c r="P123" i="872"/>
  <c r="Q57" i="873"/>
  <c r="P57" i="873"/>
  <c r="Q135" i="872"/>
  <c r="P135" i="872"/>
  <c r="Q118" i="872"/>
  <c r="P118" i="872"/>
  <c r="Q9" i="872"/>
  <c r="P9" i="872"/>
  <c r="Q72" i="872"/>
  <c r="R56" i="872" s="1"/>
  <c r="P72" i="872"/>
  <c r="Q106" i="872"/>
  <c r="R90" i="872" s="1"/>
  <c r="P106" i="872"/>
  <c r="Q41" i="872"/>
  <c r="P41" i="872"/>
  <c r="AB140" i="872"/>
  <c r="AC124" i="872" s="1"/>
  <c r="AA140" i="872"/>
  <c r="N140" i="872"/>
  <c r="Q131" i="872"/>
  <c r="P131" i="872"/>
  <c r="Q114" i="872"/>
  <c r="P114" i="872"/>
  <c r="Q126" i="873"/>
  <c r="P126" i="873"/>
  <c r="AB21" i="872"/>
  <c r="AC5" i="872" s="1"/>
  <c r="AA21" i="872"/>
  <c r="N21" i="872"/>
  <c r="Q7" i="873"/>
  <c r="P7" i="873"/>
  <c r="N55" i="873"/>
  <c r="AF55" i="873"/>
  <c r="AG39" i="873" s="1"/>
  <c r="AE55" i="873"/>
  <c r="Q127" i="872"/>
  <c r="P127" i="872"/>
  <c r="Q110" i="872"/>
  <c r="P110" i="872"/>
  <c r="Q74" i="873"/>
  <c r="P74" i="873"/>
  <c r="Q5" i="872"/>
  <c r="P5" i="872"/>
  <c r="N106" i="873"/>
  <c r="AF106" i="873"/>
  <c r="AG90" i="873" s="1"/>
  <c r="AE106" i="873"/>
  <c r="Q72" i="873"/>
  <c r="R56" i="873" s="1"/>
  <c r="P72" i="873"/>
  <c r="Q44" i="872"/>
  <c r="P44" i="872"/>
  <c r="Q22" i="872"/>
  <c r="P22" i="872"/>
  <c r="Q61" i="872"/>
  <c r="P61" i="872"/>
  <c r="Q73" i="873"/>
  <c r="P73" i="873"/>
  <c r="Q40" i="872"/>
  <c r="P40" i="872"/>
  <c r="Q110" i="869"/>
  <c r="P110" i="869"/>
  <c r="Q5" i="869"/>
  <c r="P5" i="869"/>
  <c r="Q6" i="869"/>
  <c r="P6" i="869"/>
  <c r="Q55" i="869"/>
  <c r="R39" i="869" s="1"/>
  <c r="P55" i="869"/>
  <c r="Q62" i="869"/>
  <c r="P62" i="869"/>
  <c r="Q134" i="869"/>
  <c r="P134" i="869"/>
  <c r="Q74" i="870"/>
  <c r="P74" i="870"/>
  <c r="Q42" i="870"/>
  <c r="P42" i="870"/>
  <c r="Q55" i="870"/>
  <c r="R39" i="870" s="1"/>
  <c r="P55" i="870"/>
  <c r="Q107" i="869"/>
  <c r="P107" i="869"/>
  <c r="Q109" i="870"/>
  <c r="P109" i="870"/>
  <c r="Q58" i="869"/>
  <c r="P58" i="869"/>
  <c r="Q130" i="869"/>
  <c r="P130" i="869"/>
  <c r="AB89" i="869"/>
  <c r="AC73" i="869" s="1"/>
  <c r="AA89" i="869"/>
  <c r="N89" i="869"/>
  <c r="Q23" i="869"/>
  <c r="P23" i="869"/>
  <c r="N106" i="870"/>
  <c r="AF106" i="870"/>
  <c r="AG90" i="870" s="1"/>
  <c r="AE106" i="870"/>
  <c r="Q126" i="869"/>
  <c r="P126" i="869"/>
  <c r="Q5" i="870"/>
  <c r="P5" i="870"/>
  <c r="Q44" i="869"/>
  <c r="P44" i="869"/>
  <c r="Q45" i="869"/>
  <c r="P45" i="869"/>
  <c r="Q135" i="869"/>
  <c r="P135" i="869"/>
  <c r="Q38" i="869"/>
  <c r="R22" i="869" s="1"/>
  <c r="P38" i="869"/>
  <c r="Q61" i="870"/>
  <c r="P61" i="870"/>
  <c r="Q9" i="869"/>
  <c r="P9" i="869"/>
  <c r="Q40" i="869"/>
  <c r="P40" i="869"/>
  <c r="AB72" i="869"/>
  <c r="AC56" i="869" s="1"/>
  <c r="AA72" i="869"/>
  <c r="N72" i="869"/>
  <c r="Q41" i="869"/>
  <c r="P41" i="869"/>
  <c r="Q131" i="869"/>
  <c r="P131" i="869"/>
  <c r="Q38" i="870"/>
  <c r="R22" i="870" s="1"/>
  <c r="P38" i="870"/>
  <c r="Q57" i="870"/>
  <c r="P57" i="870"/>
  <c r="Q125" i="870"/>
  <c r="P125" i="870"/>
  <c r="Q127" i="869"/>
  <c r="P127" i="869"/>
  <c r="Q72" i="870"/>
  <c r="R56" i="870" s="1"/>
  <c r="P72" i="870"/>
  <c r="AB106" i="869"/>
  <c r="AC90" i="869" s="1"/>
  <c r="AA106" i="869"/>
  <c r="N106" i="869"/>
  <c r="Q140" i="869"/>
  <c r="R124" i="869" s="1"/>
  <c r="P140" i="869"/>
  <c r="P21" i="870"/>
  <c r="Q21" i="870"/>
  <c r="R5" i="870" s="1"/>
  <c r="Q114" i="869"/>
  <c r="P114" i="869"/>
  <c r="N123" i="870"/>
  <c r="AF123" i="870"/>
  <c r="AG107" i="870" s="1"/>
  <c r="AE123" i="870"/>
  <c r="Q59" i="869"/>
  <c r="P59" i="869"/>
  <c r="Q140" i="870"/>
  <c r="R124" i="870" s="1"/>
  <c r="P140" i="870"/>
  <c r="Q123" i="869"/>
  <c r="R107" i="869" s="1"/>
  <c r="P123" i="869"/>
  <c r="AB21" i="869"/>
  <c r="AC5" i="869" s="1"/>
  <c r="AA21" i="869"/>
  <c r="N21" i="869"/>
  <c r="Q126" i="867"/>
  <c r="P126" i="867"/>
  <c r="AB89" i="866"/>
  <c r="AC73" i="866" s="1"/>
  <c r="AA89" i="866"/>
  <c r="N89" i="866"/>
  <c r="Q135" i="866"/>
  <c r="P135" i="866"/>
  <c r="Q123" i="866"/>
  <c r="R107" i="866" s="1"/>
  <c r="P123" i="866"/>
  <c r="Q5" i="866"/>
  <c r="P5" i="866"/>
  <c r="Q134" i="866"/>
  <c r="P134" i="866"/>
  <c r="Q73" i="867"/>
  <c r="P73" i="867"/>
  <c r="Q74" i="867"/>
  <c r="P74" i="867"/>
  <c r="Q41" i="866"/>
  <c r="P41" i="866"/>
  <c r="Q127" i="866"/>
  <c r="P127" i="866"/>
  <c r="N38" i="867"/>
  <c r="AF38" i="867"/>
  <c r="AG22" i="867" s="1"/>
  <c r="AE38" i="867"/>
  <c r="Q130" i="866"/>
  <c r="P130" i="866"/>
  <c r="Q62" i="867"/>
  <c r="P62" i="867"/>
  <c r="Q131" i="866"/>
  <c r="P131" i="866"/>
  <c r="Q114" i="866"/>
  <c r="P114" i="866"/>
  <c r="Q126" i="866"/>
  <c r="P126" i="866"/>
  <c r="Q58" i="867"/>
  <c r="P58" i="867"/>
  <c r="Q110" i="866"/>
  <c r="P110" i="866"/>
  <c r="Q93" i="866"/>
  <c r="P93" i="866"/>
  <c r="Q25" i="867"/>
  <c r="P25" i="867"/>
  <c r="Q140" i="867"/>
  <c r="R124" i="867" s="1"/>
  <c r="P140" i="867"/>
  <c r="Q107" i="866"/>
  <c r="P107" i="866"/>
  <c r="Q89" i="867"/>
  <c r="R73" i="867" s="1"/>
  <c r="P89" i="867"/>
  <c r="AB72" i="866"/>
  <c r="AC56" i="866" s="1"/>
  <c r="AA72" i="866"/>
  <c r="N72" i="866"/>
  <c r="Q115" i="866"/>
  <c r="P115" i="866"/>
  <c r="Q109" i="867"/>
  <c r="P109" i="867"/>
  <c r="Q62" i="866"/>
  <c r="P62" i="866"/>
  <c r="Q111" i="866"/>
  <c r="P111" i="866"/>
  <c r="Q55" i="866"/>
  <c r="R39" i="866" s="1"/>
  <c r="P55" i="866"/>
  <c r="Q58" i="866"/>
  <c r="P58" i="866"/>
  <c r="Q44" i="866"/>
  <c r="P44" i="866"/>
  <c r="AB106" i="866"/>
  <c r="AC90" i="866" s="1"/>
  <c r="AA106" i="866"/>
  <c r="N106" i="866"/>
  <c r="AE72" i="867"/>
  <c r="N72" i="867"/>
  <c r="AF72" i="867"/>
  <c r="AG56" i="867" s="1"/>
  <c r="Q59" i="866"/>
  <c r="P59" i="866"/>
  <c r="Q42" i="867"/>
  <c r="P42" i="867"/>
  <c r="Q23" i="866"/>
  <c r="P23" i="866"/>
  <c r="P21" i="867"/>
  <c r="Q21" i="867"/>
  <c r="R5" i="867" s="1"/>
  <c r="Q61" i="867"/>
  <c r="P61" i="867"/>
  <c r="N123" i="867"/>
  <c r="AF123" i="867"/>
  <c r="AG107" i="867" s="1"/>
  <c r="AE123" i="867"/>
  <c r="Q55" i="867"/>
  <c r="R39" i="867" s="1"/>
  <c r="P55" i="867"/>
  <c r="Q57" i="867"/>
  <c r="P57" i="867"/>
  <c r="Q9" i="866"/>
  <c r="P9" i="866"/>
  <c r="AB21" i="866"/>
  <c r="AC5" i="866" s="1"/>
  <c r="AA21" i="866"/>
  <c r="N21" i="866"/>
  <c r="Q6" i="866"/>
  <c r="P6" i="866"/>
  <c r="Q5" i="867"/>
  <c r="P5" i="867"/>
  <c r="Q140" i="866"/>
  <c r="R124" i="866" s="1"/>
  <c r="P140" i="866"/>
  <c r="Q38" i="866"/>
  <c r="R22" i="866" s="1"/>
  <c r="P38" i="866"/>
  <c r="N106" i="864"/>
  <c r="AF106" i="864"/>
  <c r="AG90" i="864" s="1"/>
  <c r="AE106" i="864"/>
  <c r="Q58" i="864"/>
  <c r="P58" i="864"/>
  <c r="AE72" i="864"/>
  <c r="N72" i="864"/>
  <c r="AF72" i="864"/>
  <c r="AG56" i="864" s="1"/>
  <c r="AB55" i="863"/>
  <c r="AC39" i="863" s="1"/>
  <c r="AA55" i="863"/>
  <c r="N55" i="863"/>
  <c r="Q89" i="863"/>
  <c r="R73" i="863" s="1"/>
  <c r="P89" i="863"/>
  <c r="Q114" i="863"/>
  <c r="P114" i="863"/>
  <c r="Q107" i="863"/>
  <c r="P107" i="863"/>
  <c r="Q38" i="863"/>
  <c r="R22" i="863" s="1"/>
  <c r="P38" i="863"/>
  <c r="Q110" i="863"/>
  <c r="P110" i="863"/>
  <c r="Q62" i="863"/>
  <c r="P62" i="863"/>
  <c r="Q42" i="864"/>
  <c r="P42" i="864"/>
  <c r="P21" i="864"/>
  <c r="Q21" i="864"/>
  <c r="R5" i="864" s="1"/>
  <c r="Q58" i="863"/>
  <c r="P58" i="863"/>
  <c r="AB72" i="863"/>
  <c r="AC56" i="863" s="1"/>
  <c r="AA72" i="863"/>
  <c r="N72" i="863"/>
  <c r="Q55" i="864"/>
  <c r="R39" i="864" s="1"/>
  <c r="P55" i="864"/>
  <c r="Q23" i="863"/>
  <c r="P23" i="863"/>
  <c r="Q9" i="863"/>
  <c r="P9" i="863"/>
  <c r="Q59" i="863"/>
  <c r="P59" i="863"/>
  <c r="Q125" i="864"/>
  <c r="P125" i="864"/>
  <c r="Q5" i="864"/>
  <c r="P5" i="864"/>
  <c r="Q109" i="864"/>
  <c r="P109" i="864"/>
  <c r="AB21" i="863"/>
  <c r="AC5" i="863" s="1"/>
  <c r="AA21" i="863"/>
  <c r="N21" i="863"/>
  <c r="Q126" i="864"/>
  <c r="P126" i="864"/>
  <c r="Q140" i="864"/>
  <c r="R124" i="864" s="1"/>
  <c r="P140" i="864"/>
  <c r="Q131" i="863"/>
  <c r="P131" i="863"/>
  <c r="Q123" i="863"/>
  <c r="R107" i="863" s="1"/>
  <c r="P123" i="863"/>
  <c r="Q140" i="863"/>
  <c r="R124" i="863" s="1"/>
  <c r="P140" i="863"/>
  <c r="Q5" i="863"/>
  <c r="P5" i="863"/>
  <c r="Q127" i="863"/>
  <c r="P127" i="863"/>
  <c r="Q106" i="863"/>
  <c r="R90" i="863" s="1"/>
  <c r="P106" i="863"/>
  <c r="N38" i="864"/>
  <c r="AF38" i="864"/>
  <c r="AG22" i="864" s="1"/>
  <c r="AE38" i="864"/>
  <c r="N123" i="864"/>
  <c r="AF123" i="864"/>
  <c r="AG107" i="864" s="1"/>
  <c r="AE123" i="864"/>
  <c r="N38" i="861"/>
  <c r="AF38" i="861"/>
  <c r="AG22" i="861" s="1"/>
  <c r="AE38" i="861"/>
  <c r="Q111" i="860"/>
  <c r="P111" i="860"/>
  <c r="Q89" i="861"/>
  <c r="R73" i="861" s="1"/>
  <c r="P89" i="861"/>
  <c r="Q8" i="860"/>
  <c r="P8" i="860"/>
  <c r="Q92" i="860"/>
  <c r="P92" i="860"/>
  <c r="Q125" i="860"/>
  <c r="P125" i="860"/>
  <c r="Q25" i="861"/>
  <c r="P25" i="861"/>
  <c r="Q89" i="860"/>
  <c r="R73" i="860" s="1"/>
  <c r="P89" i="860"/>
  <c r="AB72" i="860"/>
  <c r="AC56" i="860" s="1"/>
  <c r="AA72" i="860"/>
  <c r="N72" i="860"/>
  <c r="Q125" i="861"/>
  <c r="P125" i="861"/>
  <c r="Q140" i="861"/>
  <c r="R124" i="861" s="1"/>
  <c r="P140" i="861"/>
  <c r="Q59" i="860"/>
  <c r="P59" i="860"/>
  <c r="AB106" i="860"/>
  <c r="AC90" i="860" s="1"/>
  <c r="AA106" i="860"/>
  <c r="N106" i="860"/>
  <c r="Q55" i="860"/>
  <c r="R39" i="860" s="1"/>
  <c r="P55" i="860"/>
  <c r="P21" i="861"/>
  <c r="Q21" i="861"/>
  <c r="R5" i="861" s="1"/>
  <c r="N123" i="860"/>
  <c r="AB123" i="860"/>
  <c r="AC107" i="860" s="1"/>
  <c r="AA123" i="860"/>
  <c r="Q55" i="861"/>
  <c r="R39" i="861" s="1"/>
  <c r="P55" i="861"/>
  <c r="AE72" i="861"/>
  <c r="AF72" i="861"/>
  <c r="AG56" i="861" s="1"/>
  <c r="N72" i="861"/>
  <c r="D2" i="861" s="1"/>
  <c r="Q38" i="860"/>
  <c r="R22" i="860" s="1"/>
  <c r="P38" i="860"/>
  <c r="N123" i="861"/>
  <c r="AF123" i="861"/>
  <c r="AG107" i="861" s="1"/>
  <c r="AE123" i="861"/>
  <c r="Q126" i="861"/>
  <c r="P126" i="861"/>
  <c r="Q42" i="861"/>
  <c r="P42" i="861"/>
  <c r="Q59" i="861"/>
  <c r="P59" i="861"/>
  <c r="Q6" i="861"/>
  <c r="P6" i="861"/>
  <c r="Q6" i="860"/>
  <c r="P6" i="860"/>
  <c r="Q21" i="860"/>
  <c r="R5" i="860" s="1"/>
  <c r="P21" i="860"/>
  <c r="Q129" i="860"/>
  <c r="P129" i="860"/>
  <c r="AA140" i="860"/>
  <c r="AB140" i="860"/>
  <c r="AC124" i="860" s="1"/>
  <c r="N140" i="860"/>
  <c r="Q5" i="861"/>
  <c r="P5" i="861"/>
  <c r="Q133" i="860"/>
  <c r="P133" i="860"/>
  <c r="Q61" i="861"/>
  <c r="P61" i="861"/>
  <c r="Q41" i="861"/>
  <c r="P41" i="861"/>
  <c r="Q74" i="861"/>
  <c r="P74" i="861"/>
  <c r="Q115" i="860"/>
  <c r="P115" i="860"/>
  <c r="Q60" i="857"/>
  <c r="P60" i="857"/>
  <c r="Q57" i="858"/>
  <c r="P57" i="858"/>
  <c r="AA89" i="857"/>
  <c r="N89" i="857"/>
  <c r="AB89" i="857"/>
  <c r="AC73" i="857" s="1"/>
  <c r="Q74" i="858"/>
  <c r="P74" i="858"/>
  <c r="N38" i="858"/>
  <c r="AF38" i="858"/>
  <c r="AG22" i="858" s="1"/>
  <c r="AE38" i="858"/>
  <c r="Q45" i="857"/>
  <c r="P45" i="857"/>
  <c r="Q140" i="858"/>
  <c r="R124" i="858" s="1"/>
  <c r="P140" i="858"/>
  <c r="P21" i="858"/>
  <c r="Q21" i="858"/>
  <c r="R5" i="858" s="1"/>
  <c r="Q23" i="857"/>
  <c r="P23" i="857"/>
  <c r="Q41" i="857"/>
  <c r="P41" i="857"/>
  <c r="P72" i="857"/>
  <c r="Q72" i="857"/>
  <c r="R56" i="857" s="1"/>
  <c r="P89" i="858"/>
  <c r="Q89" i="858"/>
  <c r="R73" i="858" s="1"/>
  <c r="Q55" i="858"/>
  <c r="R39" i="858" s="1"/>
  <c r="P55" i="858"/>
  <c r="Q115" i="857"/>
  <c r="P115" i="857"/>
  <c r="Q111" i="857"/>
  <c r="P111" i="857"/>
  <c r="Q25" i="858"/>
  <c r="P25" i="858"/>
  <c r="AA140" i="857"/>
  <c r="N140" i="857"/>
  <c r="AB140" i="857"/>
  <c r="AC124" i="857" s="1"/>
  <c r="Q73" i="857"/>
  <c r="P73" i="857"/>
  <c r="Q56" i="857"/>
  <c r="P56" i="857"/>
  <c r="Q24" i="858"/>
  <c r="P24" i="858"/>
  <c r="Q22" i="857"/>
  <c r="P22" i="857"/>
  <c r="Q24" i="857"/>
  <c r="P24" i="857"/>
  <c r="AE72" i="858"/>
  <c r="N72" i="858"/>
  <c r="AF72" i="858"/>
  <c r="AG56" i="858" s="1"/>
  <c r="AB38" i="857"/>
  <c r="AC22" i="857" s="1"/>
  <c r="AA38" i="857"/>
  <c r="N38" i="857"/>
  <c r="Q55" i="857"/>
  <c r="R39" i="857" s="1"/>
  <c r="P55" i="857"/>
  <c r="Q128" i="857"/>
  <c r="P128" i="857"/>
  <c r="Q90" i="857"/>
  <c r="P90" i="857"/>
  <c r="Q42" i="858"/>
  <c r="P42" i="858"/>
  <c r="AB123" i="857"/>
  <c r="AC107" i="857" s="1"/>
  <c r="AA123" i="857"/>
  <c r="N123" i="857"/>
  <c r="Q133" i="857"/>
  <c r="P133" i="857"/>
  <c r="Q107" i="857"/>
  <c r="P107" i="857"/>
  <c r="Q129" i="857"/>
  <c r="P129" i="857"/>
  <c r="Q5" i="857"/>
  <c r="P5" i="857"/>
  <c r="AB106" i="857"/>
  <c r="AC90" i="857" s="1"/>
  <c r="N106" i="857"/>
  <c r="AA106" i="857"/>
  <c r="Q5" i="858"/>
  <c r="P5" i="858"/>
  <c r="Q126" i="858"/>
  <c r="P126" i="858"/>
  <c r="Q61" i="858"/>
  <c r="P61" i="858"/>
  <c r="Q125" i="858"/>
  <c r="P125" i="858"/>
  <c r="Q125" i="857"/>
  <c r="P125" i="857"/>
  <c r="P21" i="857"/>
  <c r="Q21" i="857"/>
  <c r="R5" i="857" s="1"/>
  <c r="P134" i="854"/>
  <c r="Q134" i="854"/>
  <c r="N38" i="855"/>
  <c r="AF38" i="855"/>
  <c r="AG22" i="855" s="1"/>
  <c r="AE38" i="855"/>
  <c r="Q130" i="854"/>
  <c r="P130" i="854"/>
  <c r="Q39" i="854"/>
  <c r="P39" i="854"/>
  <c r="Q57" i="855"/>
  <c r="P57" i="855"/>
  <c r="P126" i="854"/>
  <c r="Q126" i="854"/>
  <c r="P91" i="854"/>
  <c r="Q91" i="854"/>
  <c r="Q55" i="855"/>
  <c r="R39" i="855" s="1"/>
  <c r="P55" i="855"/>
  <c r="Q125" i="855"/>
  <c r="P125" i="855"/>
  <c r="Q113" i="854"/>
  <c r="P113" i="854"/>
  <c r="AF140" i="855"/>
  <c r="AG124" i="855" s="1"/>
  <c r="AE140" i="855"/>
  <c r="N140" i="855"/>
  <c r="AB89" i="854"/>
  <c r="AC73" i="854" s="1"/>
  <c r="AA89" i="854"/>
  <c r="N89" i="854"/>
  <c r="Q123" i="854"/>
  <c r="R107" i="854" s="1"/>
  <c r="P123" i="854"/>
  <c r="P109" i="854"/>
  <c r="Q109" i="854"/>
  <c r="AA140" i="854"/>
  <c r="N140" i="854"/>
  <c r="AB140" i="854"/>
  <c r="AC124" i="854" s="1"/>
  <c r="Q93" i="854"/>
  <c r="P93" i="854"/>
  <c r="P73" i="854"/>
  <c r="Q73" i="854"/>
  <c r="AB106" i="854"/>
  <c r="AC90" i="854" s="1"/>
  <c r="AA106" i="854"/>
  <c r="N106" i="854"/>
  <c r="Q72" i="854"/>
  <c r="R56" i="854" s="1"/>
  <c r="P72" i="854"/>
  <c r="Q107" i="854"/>
  <c r="P107" i="854"/>
  <c r="Q114" i="854"/>
  <c r="P114" i="854"/>
  <c r="Q44" i="854"/>
  <c r="P44" i="854"/>
  <c r="Q40" i="854"/>
  <c r="P40" i="854"/>
  <c r="Q8" i="854"/>
  <c r="P8" i="854"/>
  <c r="Q73" i="855"/>
  <c r="P73" i="855"/>
  <c r="Q126" i="855"/>
  <c r="P126" i="855"/>
  <c r="Q45" i="854"/>
  <c r="P45" i="854"/>
  <c r="Q55" i="854"/>
  <c r="R39" i="854" s="1"/>
  <c r="P55" i="854"/>
  <c r="P38" i="854"/>
  <c r="Q38" i="854"/>
  <c r="R22" i="854" s="1"/>
  <c r="Q25" i="855"/>
  <c r="P25" i="855"/>
  <c r="N123" i="855"/>
  <c r="AF123" i="855"/>
  <c r="AG107" i="855" s="1"/>
  <c r="AE123" i="855"/>
  <c r="Q62" i="854"/>
  <c r="P62" i="854"/>
  <c r="P41" i="854"/>
  <c r="Q41" i="854"/>
  <c r="Q58" i="854"/>
  <c r="P58" i="854"/>
  <c r="Q74" i="855"/>
  <c r="P74" i="855"/>
  <c r="Q89" i="855"/>
  <c r="R73" i="855" s="1"/>
  <c r="P89" i="855"/>
  <c r="Q61" i="855"/>
  <c r="P61" i="855"/>
  <c r="D2" i="854"/>
  <c r="Q21" i="854"/>
  <c r="R5" i="854" s="1"/>
  <c r="P21" i="854"/>
  <c r="Q72" i="855"/>
  <c r="R56" i="855" s="1"/>
  <c r="P72" i="855"/>
  <c r="Q22" i="854"/>
  <c r="P22" i="854"/>
  <c r="Q5" i="851"/>
  <c r="P5" i="851"/>
  <c r="Q131" i="851"/>
  <c r="P131" i="851"/>
  <c r="Q134" i="851"/>
  <c r="P134" i="851"/>
  <c r="Q127" i="851"/>
  <c r="P127" i="851"/>
  <c r="Q130" i="851"/>
  <c r="P130" i="851"/>
  <c r="Q140" i="852"/>
  <c r="R124" i="852" s="1"/>
  <c r="P140" i="852"/>
  <c r="Q25" i="852"/>
  <c r="P25" i="852"/>
  <c r="Q126" i="851"/>
  <c r="P126" i="851"/>
  <c r="AB89" i="851"/>
  <c r="AC73" i="851" s="1"/>
  <c r="AA89" i="851"/>
  <c r="N89" i="851"/>
  <c r="N55" i="852"/>
  <c r="AF55" i="852"/>
  <c r="AG39" i="852" s="1"/>
  <c r="AE55" i="852"/>
  <c r="Q89" i="852"/>
  <c r="R73" i="852" s="1"/>
  <c r="P89" i="852"/>
  <c r="Q73" i="851"/>
  <c r="P73" i="851"/>
  <c r="Q107" i="851"/>
  <c r="P107" i="851"/>
  <c r="AB106" i="851"/>
  <c r="AC90" i="851" s="1"/>
  <c r="AA106" i="851"/>
  <c r="N106" i="851"/>
  <c r="AE72" i="852"/>
  <c r="N72" i="852"/>
  <c r="AF72" i="852"/>
  <c r="AG56" i="852" s="1"/>
  <c r="Q55" i="851"/>
  <c r="R39" i="851" s="1"/>
  <c r="P55" i="851"/>
  <c r="Q44" i="851"/>
  <c r="P44" i="851"/>
  <c r="AB72" i="851"/>
  <c r="AC56" i="851" s="1"/>
  <c r="AA72" i="851"/>
  <c r="N72" i="851"/>
  <c r="Q126" i="852"/>
  <c r="P126" i="852"/>
  <c r="Q40" i="851"/>
  <c r="P40" i="851"/>
  <c r="Q45" i="851"/>
  <c r="P45" i="851"/>
  <c r="Q42" i="852"/>
  <c r="P42" i="852"/>
  <c r="Q23" i="851"/>
  <c r="P23" i="851"/>
  <c r="P21" i="852"/>
  <c r="Q21" i="852"/>
  <c r="R5" i="852" s="1"/>
  <c r="Q123" i="851"/>
  <c r="R107" i="851" s="1"/>
  <c r="P123" i="851"/>
  <c r="Q140" i="851"/>
  <c r="R124" i="851" s="1"/>
  <c r="P140" i="851"/>
  <c r="Q74" i="852"/>
  <c r="P74" i="852"/>
  <c r="Q41" i="851"/>
  <c r="P41" i="851"/>
  <c r="AB21" i="851"/>
  <c r="AC5" i="851" s="1"/>
  <c r="AA21" i="851"/>
  <c r="N21" i="851"/>
  <c r="Q5" i="852"/>
  <c r="P5" i="852"/>
  <c r="Q38" i="851"/>
  <c r="R22" i="851" s="1"/>
  <c r="P38" i="851"/>
  <c r="Q22" i="851"/>
  <c r="P22" i="851"/>
  <c r="Q135" i="851"/>
  <c r="P135" i="851"/>
  <c r="Q62" i="849"/>
  <c r="P62" i="849"/>
  <c r="Q55" i="848"/>
  <c r="R39" i="848" s="1"/>
  <c r="P55" i="848"/>
  <c r="Q58" i="849"/>
  <c r="P58" i="849"/>
  <c r="Q131" i="848"/>
  <c r="P131" i="848"/>
  <c r="Q132" i="848"/>
  <c r="P132" i="848"/>
  <c r="Q92" i="848"/>
  <c r="P92" i="848"/>
  <c r="Q38" i="849"/>
  <c r="R22" i="849" s="1"/>
  <c r="P38" i="849"/>
  <c r="Q21" i="848"/>
  <c r="R5" i="848" s="1"/>
  <c r="P21" i="848"/>
  <c r="Q25" i="849"/>
  <c r="P25" i="849"/>
  <c r="Q127" i="848"/>
  <c r="P127" i="848"/>
  <c r="Q128" i="848"/>
  <c r="P128" i="848"/>
  <c r="Q75" i="849"/>
  <c r="P75" i="849"/>
  <c r="AB123" i="848"/>
  <c r="AC107" i="848" s="1"/>
  <c r="AA123" i="848"/>
  <c r="N123" i="848"/>
  <c r="Q136" i="848"/>
  <c r="P136" i="848"/>
  <c r="N106" i="848"/>
  <c r="AB106" i="848"/>
  <c r="AC90" i="848" s="1"/>
  <c r="AA106" i="848"/>
  <c r="N123" i="849"/>
  <c r="AF123" i="849"/>
  <c r="AG107" i="849" s="1"/>
  <c r="AE123" i="849"/>
  <c r="Q72" i="848"/>
  <c r="R56" i="848" s="1"/>
  <c r="P72" i="848"/>
  <c r="Q135" i="848"/>
  <c r="P135" i="848"/>
  <c r="Q126" i="849"/>
  <c r="P126" i="849"/>
  <c r="Q5" i="848"/>
  <c r="P5" i="848"/>
  <c r="Q60" i="848"/>
  <c r="P60" i="848"/>
  <c r="N72" i="849"/>
  <c r="AF72" i="849"/>
  <c r="AG56" i="849" s="1"/>
  <c r="AE72" i="849"/>
  <c r="Q107" i="848"/>
  <c r="P107" i="848"/>
  <c r="Q91" i="848"/>
  <c r="P91" i="848"/>
  <c r="Q44" i="848"/>
  <c r="P44" i="848"/>
  <c r="D2" i="849"/>
  <c r="Q21" i="849"/>
  <c r="R5" i="849" s="1"/>
  <c r="P21" i="849"/>
  <c r="Q140" i="848"/>
  <c r="R124" i="848" s="1"/>
  <c r="P140" i="848"/>
  <c r="Q89" i="848"/>
  <c r="R73" i="848" s="1"/>
  <c r="P89" i="848"/>
  <c r="N55" i="849"/>
  <c r="AF55" i="849"/>
  <c r="AG39" i="849" s="1"/>
  <c r="AE55" i="849"/>
  <c r="Q56" i="848"/>
  <c r="P56" i="848"/>
  <c r="Q26" i="849"/>
  <c r="P26" i="849"/>
  <c r="Q7" i="848"/>
  <c r="P7" i="848"/>
  <c r="AB38" i="848"/>
  <c r="AC22" i="848" s="1"/>
  <c r="AA38" i="848"/>
  <c r="N38" i="848"/>
  <c r="D2" i="848" s="1"/>
  <c r="Q40" i="848"/>
  <c r="P40" i="848"/>
  <c r="Q125" i="849"/>
  <c r="P125" i="849"/>
  <c r="Q42" i="849"/>
  <c r="P42" i="849"/>
  <c r="Q24" i="848"/>
  <c r="P24" i="848"/>
  <c r="Q140" i="849"/>
  <c r="R124" i="849" s="1"/>
  <c r="P140" i="849"/>
  <c r="Q74" i="849"/>
  <c r="P74" i="849"/>
  <c r="Q5" i="849"/>
  <c r="P5" i="849"/>
  <c r="Q43" i="849"/>
  <c r="P43" i="849"/>
  <c r="Q89" i="849"/>
  <c r="R73" i="849" s="1"/>
  <c r="P89" i="849"/>
  <c r="Q106" i="885" l="1"/>
  <c r="R90" i="885" s="1"/>
  <c r="P106" i="885"/>
  <c r="Q89" i="878"/>
  <c r="R73" i="878" s="1"/>
  <c r="P89" i="878"/>
  <c r="P106" i="852"/>
  <c r="Q106" i="852"/>
  <c r="R90" i="852" s="1"/>
  <c r="Q89" i="870"/>
  <c r="R73" i="870" s="1"/>
  <c r="P89" i="870"/>
  <c r="D2" i="860"/>
  <c r="Q140" i="888"/>
  <c r="R124" i="888" s="1"/>
  <c r="P140" i="888"/>
  <c r="Q38" i="888"/>
  <c r="R22" i="888" s="1"/>
  <c r="P38" i="888"/>
  <c r="Q55" i="888"/>
  <c r="R39" i="888" s="1"/>
  <c r="P55" i="888"/>
  <c r="Q89" i="887"/>
  <c r="R73" i="887" s="1"/>
  <c r="P89" i="887"/>
  <c r="Q55" i="887"/>
  <c r="R39" i="887" s="1"/>
  <c r="P55" i="887"/>
  <c r="D2" i="888"/>
  <c r="Q72" i="888"/>
  <c r="R56" i="888" s="1"/>
  <c r="P72" i="888"/>
  <c r="Q123" i="888"/>
  <c r="R107" i="888" s="1"/>
  <c r="P123" i="888"/>
  <c r="Q89" i="884"/>
  <c r="R73" i="884" s="1"/>
  <c r="P89" i="884"/>
  <c r="Q38" i="885"/>
  <c r="R22" i="885" s="1"/>
  <c r="P38" i="885"/>
  <c r="D2" i="885"/>
  <c r="D2" i="884"/>
  <c r="Q55" i="885"/>
  <c r="R39" i="885" s="1"/>
  <c r="P55" i="885"/>
  <c r="P123" i="884"/>
  <c r="Q123" i="884"/>
  <c r="R107" i="884" s="1"/>
  <c r="Q123" i="881"/>
  <c r="R107" i="881" s="1"/>
  <c r="P123" i="881"/>
  <c r="Q55" i="881"/>
  <c r="R39" i="881" s="1"/>
  <c r="P55" i="881"/>
  <c r="Q106" i="881"/>
  <c r="R90" i="881" s="1"/>
  <c r="P106" i="881"/>
  <c r="Q123" i="882"/>
  <c r="R107" i="882" s="1"/>
  <c r="P123" i="882"/>
  <c r="Q55" i="882"/>
  <c r="R39" i="882" s="1"/>
  <c r="P55" i="882"/>
  <c r="Q38" i="881"/>
  <c r="R22" i="881" s="1"/>
  <c r="P38" i="881"/>
  <c r="Q123" i="879"/>
  <c r="R107" i="879" s="1"/>
  <c r="P123" i="879"/>
  <c r="Q55" i="879"/>
  <c r="R39" i="879" s="1"/>
  <c r="P55" i="879"/>
  <c r="D2" i="878"/>
  <c r="Q21" i="878"/>
  <c r="R5" i="878" s="1"/>
  <c r="P21" i="878"/>
  <c r="D2" i="879"/>
  <c r="Q89" i="875"/>
  <c r="R73" i="875" s="1"/>
  <c r="P89" i="875"/>
  <c r="Q38" i="876"/>
  <c r="R22" i="876" s="1"/>
  <c r="P38" i="876"/>
  <c r="D2" i="876"/>
  <c r="Q123" i="876"/>
  <c r="R107" i="876" s="1"/>
  <c r="P123" i="876"/>
  <c r="Q38" i="875"/>
  <c r="R22" i="875" s="1"/>
  <c r="P38" i="875"/>
  <c r="Q106" i="876"/>
  <c r="R90" i="876" s="1"/>
  <c r="P106" i="876"/>
  <c r="Q106" i="875"/>
  <c r="R90" i="875" s="1"/>
  <c r="P106" i="875"/>
  <c r="Q55" i="876"/>
  <c r="R39" i="876" s="1"/>
  <c r="P55" i="876"/>
  <c r="Q106" i="873"/>
  <c r="R90" i="873" s="1"/>
  <c r="P106" i="873"/>
  <c r="D2" i="872"/>
  <c r="Q21" i="872"/>
  <c r="R5" i="872" s="1"/>
  <c r="P21" i="872"/>
  <c r="Q21" i="873"/>
  <c r="R5" i="873" s="1"/>
  <c r="D2" i="873"/>
  <c r="P21" i="873"/>
  <c r="Q123" i="873"/>
  <c r="R107" i="873" s="1"/>
  <c r="P123" i="873"/>
  <c r="Q89" i="872"/>
  <c r="R73" i="872" s="1"/>
  <c r="P89" i="872"/>
  <c r="Q55" i="873"/>
  <c r="R39" i="873" s="1"/>
  <c r="P55" i="873"/>
  <c r="Q140" i="872"/>
  <c r="R124" i="872" s="1"/>
  <c r="P140" i="872"/>
  <c r="Q38" i="873"/>
  <c r="R22" i="873" s="1"/>
  <c r="P38" i="873"/>
  <c r="Q123" i="870"/>
  <c r="R107" i="870" s="1"/>
  <c r="P123" i="870"/>
  <c r="Q106" i="870"/>
  <c r="R90" i="870" s="1"/>
  <c r="P106" i="870"/>
  <c r="D2" i="869"/>
  <c r="Q21" i="869"/>
  <c r="R5" i="869" s="1"/>
  <c r="P21" i="869"/>
  <c r="Q72" i="869"/>
  <c r="R56" i="869" s="1"/>
  <c r="P72" i="869"/>
  <c r="Q106" i="869"/>
  <c r="R90" i="869" s="1"/>
  <c r="P106" i="869"/>
  <c r="Q89" i="869"/>
  <c r="R73" i="869" s="1"/>
  <c r="P89" i="869"/>
  <c r="D2" i="870"/>
  <c r="Q123" i="867"/>
  <c r="R107" i="867" s="1"/>
  <c r="P123" i="867"/>
  <c r="D2" i="866"/>
  <c r="Q21" i="866"/>
  <c r="R5" i="866" s="1"/>
  <c r="P21" i="866"/>
  <c r="Q72" i="867"/>
  <c r="R56" i="867" s="1"/>
  <c r="P72" i="867"/>
  <c r="Q38" i="867"/>
  <c r="R22" i="867" s="1"/>
  <c r="P38" i="867"/>
  <c r="Q106" i="866"/>
  <c r="R90" i="866" s="1"/>
  <c r="P106" i="866"/>
  <c r="D2" i="867"/>
  <c r="Q89" i="866"/>
  <c r="R73" i="866" s="1"/>
  <c r="P89" i="866"/>
  <c r="Q72" i="866"/>
  <c r="R56" i="866" s="1"/>
  <c r="P72" i="866"/>
  <c r="Q55" i="863"/>
  <c r="R39" i="863" s="1"/>
  <c r="P55" i="863"/>
  <c r="Q123" i="864"/>
  <c r="R107" i="864" s="1"/>
  <c r="P123" i="864"/>
  <c r="Q72" i="863"/>
  <c r="R56" i="863" s="1"/>
  <c r="P72" i="863"/>
  <c r="Q38" i="864"/>
  <c r="R22" i="864" s="1"/>
  <c r="P38" i="864"/>
  <c r="Q72" i="864"/>
  <c r="R56" i="864" s="1"/>
  <c r="P72" i="864"/>
  <c r="D2" i="864"/>
  <c r="D2" i="863"/>
  <c r="Q21" i="863"/>
  <c r="R5" i="863" s="1"/>
  <c r="P21" i="863"/>
  <c r="Q106" i="864"/>
  <c r="R90" i="864" s="1"/>
  <c r="P106" i="864"/>
  <c r="Q123" i="861"/>
  <c r="R107" i="861" s="1"/>
  <c r="P123" i="861"/>
  <c r="P123" i="860"/>
  <c r="Q123" i="860"/>
  <c r="R107" i="860" s="1"/>
  <c r="Q72" i="860"/>
  <c r="R56" i="860" s="1"/>
  <c r="P72" i="860"/>
  <c r="Q72" i="861"/>
  <c r="R56" i="861" s="1"/>
  <c r="P72" i="861"/>
  <c r="Q140" i="860"/>
  <c r="R124" i="860" s="1"/>
  <c r="P140" i="860"/>
  <c r="Q106" i="860"/>
  <c r="R90" i="860" s="1"/>
  <c r="P106" i="860"/>
  <c r="Q38" i="861"/>
  <c r="R22" i="861" s="1"/>
  <c r="P38" i="861"/>
  <c r="Q38" i="858"/>
  <c r="R22" i="858" s="1"/>
  <c r="P38" i="858"/>
  <c r="Q38" i="857"/>
  <c r="R22" i="857" s="1"/>
  <c r="P38" i="857"/>
  <c r="D2" i="858"/>
  <c r="Q89" i="857"/>
  <c r="R73" i="857" s="1"/>
  <c r="P89" i="857"/>
  <c r="Q123" i="857"/>
  <c r="R107" i="857" s="1"/>
  <c r="P123" i="857"/>
  <c r="D2" i="857"/>
  <c r="Q106" i="857"/>
  <c r="R90" i="857" s="1"/>
  <c r="P106" i="857"/>
  <c r="Q72" i="858"/>
  <c r="R56" i="858" s="1"/>
  <c r="P72" i="858"/>
  <c r="Q140" i="857"/>
  <c r="R124" i="857" s="1"/>
  <c r="P140" i="857"/>
  <c r="Q140" i="855"/>
  <c r="R124" i="855" s="1"/>
  <c r="P140" i="855"/>
  <c r="Q140" i="854"/>
  <c r="R124" i="854" s="1"/>
  <c r="P140" i="854"/>
  <c r="Q123" i="855"/>
  <c r="R107" i="855" s="1"/>
  <c r="P123" i="855"/>
  <c r="Q106" i="854"/>
  <c r="R90" i="854" s="1"/>
  <c r="P106" i="854"/>
  <c r="P89" i="854"/>
  <c r="Q89" i="854"/>
  <c r="R73" i="854" s="1"/>
  <c r="Q38" i="855"/>
  <c r="R22" i="855" s="1"/>
  <c r="P38" i="855"/>
  <c r="D2" i="855"/>
  <c r="Q72" i="852"/>
  <c r="R56" i="852" s="1"/>
  <c r="P72" i="852"/>
  <c r="Q55" i="852"/>
  <c r="R39" i="852" s="1"/>
  <c r="P55" i="852"/>
  <c r="Q106" i="851"/>
  <c r="R90" i="851" s="1"/>
  <c r="P106" i="851"/>
  <c r="Q89" i="851"/>
  <c r="R73" i="851" s="1"/>
  <c r="P89" i="851"/>
  <c r="D2" i="852"/>
  <c r="Q72" i="851"/>
  <c r="R56" i="851" s="1"/>
  <c r="P72" i="851"/>
  <c r="D2" i="851"/>
  <c r="Q21" i="851"/>
  <c r="R5" i="851" s="1"/>
  <c r="P21" i="851"/>
  <c r="Q72" i="849"/>
  <c r="R56" i="849" s="1"/>
  <c r="P72" i="849"/>
  <c r="Q123" i="849"/>
  <c r="R107" i="849" s="1"/>
  <c r="P123" i="849"/>
  <c r="Q106" i="848"/>
  <c r="R90" i="848" s="1"/>
  <c r="P106" i="848"/>
  <c r="Q123" i="848"/>
  <c r="R107" i="848" s="1"/>
  <c r="P123" i="848"/>
  <c r="Q55" i="849"/>
  <c r="R39" i="849" s="1"/>
  <c r="P55" i="849"/>
  <c r="Q38" i="848"/>
  <c r="R22" i="848" s="1"/>
  <c r="P38" i="848"/>
</calcChain>
</file>

<file path=xl/sharedStrings.xml><?xml version="1.0" encoding="utf-8"?>
<sst xmlns="http://schemas.openxmlformats.org/spreadsheetml/2006/main" count="16588" uniqueCount="268">
  <si>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</si>
  <si>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</si>
  <si>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</si>
  <si>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</si>
  <si>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</si>
  <si>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</si>
  <si>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</si>
  <si>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</si>
  <si>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</si>
  <si>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</si>
  <si>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</si>
  <si>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</si>
  <si>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</si>
  <si>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</si>
  <si>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</si>
  <si>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</si>
  <si>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</si>
  <si>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</si>
  <si>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</si>
  <si>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</si>
  <si>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</si>
  <si>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</si>
  <si>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</si>
  <si>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</si>
  <si>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</si>
  <si>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</si>
  <si>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</si>
  <si>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</si>
  <si>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</si>
  <si>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</si>
  <si>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</si>
  <si>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</si>
  <si>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</si>
  <si>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</si>
  <si>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</si>
  <si>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</si>
  <si>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</si>
  <si>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</si>
  <si>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</si>
  <si>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</si>
  <si>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</si>
  <si>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</si>
  <si>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</si>
  <si>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</si>
  <si>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</si>
  <si>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</si>
  <si>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</si>
  <si>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</si>
  <si>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</si>
  <si>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</si>
  <si>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</si>
  <si>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</si>
  <si>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</si>
  <si>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</si>
  <si>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</si>
  <si>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</si>
  <si>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</si>
  <si>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</si>
  <si>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</si>
  <si>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</si>
  <si>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</si>
  <si>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</si>
  <si>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</si>
  <si>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</si>
  <si>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</si>
  <si>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</si>
  <si>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</si>
  <si>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</si>
  <si>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</si>
  <si>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</si>
  <si>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</si>
  <si>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</si>
  <si>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</si>
  <si>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</si>
  <si>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</si>
  <si>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</si>
  <si>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</si>
  <si>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</si>
  <si>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</si>
  <si>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</si>
  <si>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</si>
  <si>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</si>
  <si>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</si>
  <si>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</si>
  <si>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</si>
  <si>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</si>
  <si>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</si>
  <si>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</si>
  <si>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</si>
  <si>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</si>
  <si>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</si>
  <si>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</si>
  <si>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</si>
  <si>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</si>
  <si>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</si>
  <si>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</si>
  <si>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</si>
  <si>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</si>
  <si>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</si>
  <si>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</si>
  <si>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</si>
  <si>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</si>
  <si>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</si>
  <si>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</si>
  <si>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</si>
  <si>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</si>
  <si>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</si>
  <si>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</si>
  <si>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</si>
  <si>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</si>
  <si>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</si>
  <si>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</si>
  <si>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</si>
  <si>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</si>
  <si>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</si>
  <si>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</si>
  <si>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</si>
  <si>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</si>
  <si>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</si>
  <si>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</si>
  <si>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</si>
  <si>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(新)
3300型飯糰機</t>
    <phoneticPr fontId="9" type="noConversion"/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</si>
  <si>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</si>
  <si>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</si>
  <si>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</si>
  <si>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</si>
  <si>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</si>
  <si>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</si>
  <si>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</si>
  <si>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</si>
  <si>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</si>
  <si>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</si>
  <si>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二配兩粒飯糰(鮪魚.焦糖鮭魚)</t>
  </si>
  <si>
    <t>二配三杯醬爆菇菇飯糰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</si>
  <si>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</si>
  <si>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</si>
  <si>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</si>
  <si>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</si>
  <si>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</si>
  <si>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</si>
  <si>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</si>
  <si>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</si>
  <si>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</si>
  <si>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</si>
  <si>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</si>
  <si>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</si>
  <si>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</si>
  <si>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</si>
  <si>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</si>
  <si>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</si>
  <si>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</si>
  <si>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</si>
  <si>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</si>
  <si>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</si>
  <si>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</si>
  <si>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</si>
  <si>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</si>
  <si>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</si>
  <si>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</si>
  <si>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</si>
  <si>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</si>
  <si>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</si>
  <si>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</si>
  <si>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</si>
  <si>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</si>
  <si>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</si>
  <si>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</si>
  <si>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</si>
  <si>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</si>
  <si>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</si>
  <si>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</si>
  <si>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</si>
  <si>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烤蛋白餐盒</t>
  </si>
  <si>
    <t>健身G肉餐盒</t>
  </si>
  <si>
    <t>涼麵一線</t>
    <phoneticPr fontId="9" type="noConversion"/>
  </si>
  <si>
    <t>涼麵二線</t>
    <phoneticPr fontId="9" type="noConversion"/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</si>
  <si>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</si>
  <si>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</si>
  <si>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</si>
  <si>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</si>
  <si>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</si>
  <si>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</si>
  <si>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</si>
  <si>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</si>
  <si>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</si>
  <si>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</si>
  <si>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</si>
  <si>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</si>
  <si>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涼麵三線</t>
    <phoneticPr fontId="9" type="noConversion"/>
  </si>
  <si>
    <t>4℃-壽司手卷</t>
  </si>
  <si>
    <t>便當二線
(二配)</t>
    <phoneticPr fontId="9" type="noConversion"/>
  </si>
  <si>
    <t>二配濃起司燻腸紅醬焗烤飯</t>
  </si>
  <si>
    <t>一配經典人氣雙手卷</t>
  </si>
  <si>
    <t>一配鮭鮪海饌雙手卷</t>
  </si>
  <si>
    <t>二配贅沢鮭魚肚飯糰</t>
  </si>
  <si>
    <t>季節調理麵</t>
  </si>
  <si>
    <t>和風涓絲冷麵</t>
  </si>
  <si>
    <t>大滿足香辣涼麵</t>
  </si>
  <si>
    <t>大滿足麻醬涼麵</t>
  </si>
  <si>
    <t>二配香烤魚排青醬燉飯</t>
  </si>
  <si>
    <t>一配黑胡椒洋蔥豬飯糰</t>
  </si>
  <si>
    <t>懷舊滷雙拼便當</t>
  </si>
  <si>
    <t>鮪魚昆布細卷</t>
  </si>
  <si>
    <t>肉鬆火腿細卷</t>
  </si>
  <si>
    <t>一配椒鹽檸檬鯖魚飯糰</t>
  </si>
  <si>
    <t>日式胡麻雞絲冷麵</t>
  </si>
  <si>
    <t>海陸雙拼壽司</t>
  </si>
  <si>
    <t>招牌雞絲胡麻涼麵</t>
  </si>
  <si>
    <t>厚香料優格咖哩烤雞飯卷</t>
  </si>
  <si>
    <t>越式牛肉寬粉</t>
  </si>
  <si>
    <t>二配西班牙風味海鮮燉飯</t>
  </si>
  <si>
    <t>二配柚香雞胸五穀飯糰</t>
  </si>
  <si>
    <t>二配大飯糰泡菜鮪魚</t>
  </si>
  <si>
    <t>地中海布格麥烤魚餐盒</t>
  </si>
  <si>
    <t>日式鮭魚茶泡烤飯</t>
  </si>
  <si>
    <t>日式蕎麥沾麵</t>
  </si>
  <si>
    <t>一配筋子銀鮭飯糰</t>
  </si>
  <si>
    <t>一配青木瓜雞絲泰泰雙手卷</t>
  </si>
  <si>
    <t>一配鹽蔥生鮭飯糰</t>
  </si>
  <si>
    <t>醬油生鮭脆卷</t>
  </si>
  <si>
    <t>韓式泡菜冷麵</t>
  </si>
  <si>
    <t>香烤鱈魚輕蔬餐盒</t>
  </si>
  <si>
    <t>益活雞胸補力餐盒</t>
  </si>
  <si>
    <t>二配醬燒炙烤牛飯糰</t>
  </si>
  <si>
    <t>一配醬燒炙烤牛飯糰</t>
  </si>
  <si>
    <t>蔥花生鮪魚脆卷</t>
  </si>
  <si>
    <t>香濃明太子嫩雞飯卷</t>
  </si>
  <si>
    <t>二配卵黃牛挽肉飯糰</t>
  </si>
  <si>
    <t>二配生鱈魚子鮭魚飯糰</t>
  </si>
  <si>
    <t>115.09.01星期二</t>
    <phoneticPr fontId="9" type="noConversion"/>
  </si>
  <si>
    <t>一配卵黃牛挽肉飯糰</t>
  </si>
  <si>
    <t>一配生鱈魚子鮭魚飯糰</t>
  </si>
  <si>
    <t>115.09.02星期三</t>
    <phoneticPr fontId="9" type="noConversion"/>
  </si>
  <si>
    <t>115.09.03星期四</t>
    <phoneticPr fontId="9" type="noConversion"/>
  </si>
  <si>
    <t>115.09.04星期五</t>
    <phoneticPr fontId="9" type="noConversion"/>
  </si>
  <si>
    <t>115.09.05星期六</t>
    <phoneticPr fontId="9" type="noConversion"/>
  </si>
  <si>
    <t>115.09.06星期日</t>
    <phoneticPr fontId="9" type="noConversion"/>
  </si>
  <si>
    <t>115.09.07星期一</t>
    <phoneticPr fontId="9" type="noConversion"/>
  </si>
  <si>
    <t>115.09.08星期二</t>
    <phoneticPr fontId="9" type="noConversion"/>
  </si>
  <si>
    <t>115.09.09星期三</t>
    <phoneticPr fontId="9" type="noConversion"/>
  </si>
  <si>
    <t>115.09.10星期四</t>
    <phoneticPr fontId="9" type="noConversion"/>
  </si>
  <si>
    <t>115.09.11星期五</t>
    <phoneticPr fontId="9" type="noConversion"/>
  </si>
  <si>
    <t>115.09.12星期六</t>
    <phoneticPr fontId="9" type="noConversion"/>
  </si>
  <si>
    <t>115.09.13星期日</t>
    <phoneticPr fontId="9" type="noConversion"/>
  </si>
  <si>
    <t>115.09.14星期一</t>
    <phoneticPr fontId="9" type="noConversion"/>
  </si>
  <si>
    <t>二配起司棉被海陸白醬焗烤飯</t>
  </si>
  <si>
    <t>115.09.15星期二</t>
    <phoneticPr fontId="9" type="noConversion"/>
  </si>
  <si>
    <t>經典傳統飯糰</t>
  </si>
  <si>
    <t>生菜鮮蝦脆卷</t>
  </si>
  <si>
    <t>115.09.16星期三</t>
    <phoneticPr fontId="9" type="noConversion"/>
  </si>
  <si>
    <t>115.09.17星期四</t>
    <phoneticPr fontId="9" type="noConversion"/>
  </si>
  <si>
    <t>115.09.18星期五</t>
    <phoneticPr fontId="9" type="noConversion"/>
  </si>
  <si>
    <t>115.09.19星期六</t>
    <phoneticPr fontId="9" type="noConversion"/>
  </si>
  <si>
    <t>115.09.20星期日</t>
    <phoneticPr fontId="9" type="noConversion"/>
  </si>
  <si>
    <t>115.09.21星期一</t>
    <phoneticPr fontId="9" type="noConversion"/>
  </si>
  <si>
    <t>115.09.22星期二</t>
    <phoneticPr fontId="9" type="noConversion"/>
  </si>
  <si>
    <t>里肌肉蛋紫米飯糰</t>
  </si>
  <si>
    <t>二配醬燒炙烤牛飯糰</t>
    <phoneticPr fontId="5" type="noConversion"/>
  </si>
  <si>
    <t>115.09.23星期三</t>
    <phoneticPr fontId="9" type="noConversion"/>
  </si>
  <si>
    <t>115.09.24星期四</t>
    <phoneticPr fontId="9" type="noConversion"/>
  </si>
  <si>
    <t>115.09.25星期五</t>
    <phoneticPr fontId="9" type="noConversion"/>
  </si>
  <si>
    <t>115.09.26星期六</t>
    <phoneticPr fontId="9" type="noConversion"/>
  </si>
  <si>
    <t>115.09.27星期日</t>
    <phoneticPr fontId="9" type="noConversion"/>
  </si>
  <si>
    <t>115.09.28星期一</t>
    <phoneticPr fontId="9" type="noConversion"/>
  </si>
  <si>
    <t>115.09.29星期二</t>
    <phoneticPr fontId="9" type="noConversion"/>
  </si>
  <si>
    <t>一配陽光蔬彩雙手卷</t>
  </si>
  <si>
    <t>一配熊本麥味噌雞肉飯糰</t>
  </si>
  <si>
    <t>115.09.30星期三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</si>
</sst>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90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78" fontId="23" fillId="9" borderId="4" xfId="1" applyNumberFormat="1" applyFont="1" applyFill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72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67" xfId="2" applyFont="1" applyBorder="1" applyAlignment="1">
      <alignment horizontal="center" vertical="center"/>
    </xf>
    <xf numFmtId="0" fontId="1" fillId="0" borderId="68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22" fillId="0" borderId="16" xfId="2" applyFont="1" applyBorder="1" applyAlignment="1">
      <alignment horizontal="center" vertical="center" textRotation="255"/>
    </xf>
    <xf numFmtId="0" fontId="22" fillId="0" borderId="71" xfId="2" applyFont="1" applyBorder="1" applyAlignment="1">
      <alignment horizontal="center" vertical="center" textRotation="255"/>
    </xf>
    <xf numFmtId="0" fontId="22" fillId="0" borderId="17" xfId="2" applyFont="1" applyBorder="1" applyAlignment="1">
      <alignment horizontal="center" vertical="center" textRotation="255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179" fontId="1" fillId="0" borderId="64" xfId="6" applyNumberFormat="1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69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1C7F-F0C5-485E-B5D5-5888FCF980AC}">
  <sheetPr>
    <tabColor theme="8" tint="0.59999389629810485"/>
  </sheetPr>
  <dimension ref="B1:AR42"/>
  <sheetViews>
    <sheetView tabSelected="1" zoomScale="70" zoomScaleNormal="70" workbookViewId="0">
      <selection activeCell="K45" sqref="K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267</v>
      </c>
      <c r="D3" s="278"/>
      <c r="E3" s="3" t="s">
        <v>2</v>
      </c>
      <c r="F3" s="279">
        <f>'0930(18度C)'!D1+'0930(4度C)'!D1</f>
        <v>150408</v>
      </c>
      <c r="G3" s="280"/>
      <c r="H3" s="3" t="s">
        <v>3</v>
      </c>
      <c r="I3" s="281">
        <f>'0930(18度C)'!F1+'0930(4度C)'!F1</f>
        <v>4733864.58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473.31810731697414</v>
      </c>
      <c r="F6" s="254" t="e">
        <f>AVERAGE(#REF!,D14:K14)</f>
        <v>#REF!</v>
      </c>
      <c r="G6" s="255">
        <f>AVERAGE(D14:K14)</f>
        <v>274.37433742875504</v>
      </c>
      <c r="H6" s="256"/>
      <c r="I6" s="255">
        <f>AVERAGE(L14:O14)</f>
        <v>94.325718496683862</v>
      </c>
      <c r="J6" s="256"/>
      <c r="K6" s="255">
        <f>AVERAGE(D32:O32)</f>
        <v>716.2788331071913</v>
      </c>
      <c r="L6" s="256"/>
      <c r="M6" s="255">
        <f>AVERAGE(P32:X32)</f>
        <v>718.26923076923072</v>
      </c>
      <c r="N6" s="256"/>
      <c r="O6" s="244">
        <f>'0930(4度C)'!Y2</f>
        <v>0</v>
      </c>
      <c r="P6" s="244">
        <f>'0930(4度C)'!Z2</f>
        <v>0</v>
      </c>
      <c r="Q6" s="244">
        <f>'0930(4度C)'!AC2</f>
        <v>0</v>
      </c>
      <c r="R6" s="244">
        <f>'0930(4度C)'!AD2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429.44929855991461</v>
      </c>
      <c r="F7" s="250" t="e">
        <f>AVERAGE(#REF!,D15:K15)</f>
        <v>#REF!</v>
      </c>
      <c r="G7" s="251">
        <f>AVERAGE(D15:K15)</f>
        <v>247.95255200204164</v>
      </c>
      <c r="H7" s="252"/>
      <c r="I7" s="251">
        <f>AVERAGE(L15:O15)</f>
        <v>87.604344238339507</v>
      </c>
      <c r="J7" s="252"/>
      <c r="K7" s="251">
        <f>AVERAGE(D33:O33)</f>
        <v>646.9649417321034</v>
      </c>
      <c r="L7" s="252"/>
      <c r="M7" s="251">
        <f>AVERAGE(P33:X33)</f>
        <v>655.10125238532305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0.90505683792597991</v>
      </c>
      <c r="F8" s="258" t="e">
        <f>AVERAGE(D16:K16,#REF!)</f>
        <v>#REF!</v>
      </c>
      <c r="G8" s="236">
        <f>AVERAGE(D16:K16)</f>
        <v>0.9026623575062952</v>
      </c>
      <c r="H8" s="237"/>
      <c r="I8" s="236">
        <f>AVERAGE(L16:O16)</f>
        <v>0.92681305397899949</v>
      </c>
      <c r="J8" s="237"/>
      <c r="K8" s="236">
        <f>AVERAGE(D34:O34)</f>
        <v>0.89764300041548828</v>
      </c>
      <c r="L8" s="237"/>
      <c r="M8" s="236">
        <f>AVERAGE(P34:X34)</f>
        <v>0.90518428803948914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76.993316372791043</v>
      </c>
      <c r="F15" s="35">
        <v>103.41706368458988</v>
      </c>
      <c r="G15" s="35">
        <v>77.872206686672058</v>
      </c>
      <c r="H15" s="35">
        <v>155.6276876148732</v>
      </c>
      <c r="I15" s="35">
        <v>440.75100128716787</v>
      </c>
      <c r="J15" s="35">
        <v>633.05403636615586</v>
      </c>
      <c r="K15" s="36" t="s">
        <v>42</v>
      </c>
      <c r="L15" s="34" t="s">
        <v>42</v>
      </c>
      <c r="M15" s="204">
        <v>96.764285714285705</v>
      </c>
      <c r="N15" s="35">
        <v>78.444402762393295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0.90319082668081796</v>
      </c>
      <c r="F16" s="42">
        <f t="shared" si="0"/>
        <v>0.90312846710857597</v>
      </c>
      <c r="G16" s="42">
        <f t="shared" si="0"/>
        <v>0.90331759756539587</v>
      </c>
      <c r="H16" s="42">
        <f t="shared" si="0"/>
        <v>0.89628511191811788</v>
      </c>
      <c r="I16" s="42">
        <f t="shared" si="0"/>
        <v>0.90568923267035595</v>
      </c>
      <c r="J16" s="42">
        <f t="shared" si="0"/>
        <v>0.90436290909450834</v>
      </c>
      <c r="K16" s="43" t="s">
        <v>42</v>
      </c>
      <c r="L16" s="41" t="s">
        <v>42</v>
      </c>
      <c r="M16" s="44">
        <f>M15/M14</f>
        <v>0.95151547619047616</v>
      </c>
      <c r="N16" s="42">
        <f>N15/N14</f>
        <v>0.90211063176752282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0.625925925925926</v>
      </c>
      <c r="F18" s="47">
        <v>0.58673611111111112</v>
      </c>
      <c r="G18" s="47">
        <v>0.50041666666666662</v>
      </c>
      <c r="H18" s="47">
        <v>0.4211921296296296</v>
      </c>
      <c r="I18" s="47">
        <v>0.42825231481481474</v>
      </c>
      <c r="J18" s="47">
        <v>0.30111111111111105</v>
      </c>
      <c r="K18" s="47" t="s">
        <v>42</v>
      </c>
      <c r="L18" s="46" t="s">
        <v>42</v>
      </c>
      <c r="M18" s="48">
        <v>0.82678240740740738</v>
      </c>
      <c r="N18" s="47">
        <v>0.86069444444444443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280.87263319308448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669.77986328792349</v>
      </c>
      <c r="N33" s="35">
        <v>843.45222116207708</v>
      </c>
      <c r="O33" s="35">
        <v>793.75504928532825</v>
      </c>
      <c r="P33" s="34">
        <v>259.96345968908781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697.21314747758595</v>
      </c>
      <c r="W33" s="35">
        <v>844.44485891298848</v>
      </c>
      <c r="X33" s="37">
        <v>818.78354346163019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0.87122529740447485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0.89303981771723129</v>
      </c>
      <c r="N34" s="42">
        <f>N33/N32</f>
        <v>0.91679589256747507</v>
      </c>
      <c r="O34" s="42">
        <f>O33/O32</f>
        <v>0.90951099397277191</v>
      </c>
      <c r="P34" s="41">
        <f>P33/P32</f>
        <v>0.86654486563029276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0.9296175299701146</v>
      </c>
      <c r="W34" s="42">
        <f>W33/W32</f>
        <v>0.9148152638224043</v>
      </c>
      <c r="X34" s="45">
        <f>X33/X32</f>
        <v>0.90975949273514467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0.31805555555555548</v>
      </c>
      <c r="N35" s="47">
        <v>0.25</v>
      </c>
      <c r="O35" s="47">
        <v>0.25</v>
      </c>
      <c r="P35" s="46">
        <v>0.73958333333333326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0.73263888888888884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0.42825231481481474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0.38787037037037025</v>
      </c>
      <c r="N36" s="47">
        <v>0.48474537037037063</v>
      </c>
      <c r="O36" s="47">
        <v>0.47805555555555573</v>
      </c>
      <c r="P36" s="46">
        <v>0.75303240740740729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0.72170138888888891</v>
      </c>
      <c r="W36" s="47">
        <v>1.1123958333333326</v>
      </c>
      <c r="X36" s="49">
        <v>1.0983217592592587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499F-F978-4EF0-8FA0-4BECF332686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5" sqref="K45"/>
      <selection pane="bottomLeft" activeCell="K45" sqref="K45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77634</v>
      </c>
      <c r="E1" s="86" t="s">
        <v>3</v>
      </c>
      <c r="F1" s="87">
        <f>SUM(G5:G140)</f>
        <v>1549857.27</v>
      </c>
      <c r="G1" s="88" t="s">
        <v>84</v>
      </c>
      <c r="H1" s="89">
        <f>L21+L38+L55+L72+L89+L106+L123+L140</f>
        <v>46.75595238095238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46295</v>
      </c>
      <c r="B2" s="348"/>
      <c r="C2" s="90" t="s">
        <v>40</v>
      </c>
      <c r="D2" s="91">
        <f>AVERAGE(N21,N38,N55,N72,N89,N106,N123,N140)</f>
        <v>651.03309705871322</v>
      </c>
      <c r="E2" s="91" t="s">
        <v>91</v>
      </c>
      <c r="F2" s="92">
        <f>F1/D1</f>
        <v>19.963640544091508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1136</v>
      </c>
      <c r="G5" s="146">
        <f t="shared" ref="G5:G10" si="0">E5*F5</f>
        <v>29127.040000000001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3215.4495511531818</v>
      </c>
      <c r="N5" s="150">
        <f t="shared" ref="N5:N10" si="2">M5/L5</f>
        <v>321.5449551153182</v>
      </c>
      <c r="O5" s="152">
        <f t="shared" ref="O5:O10" si="3">L5-I5</f>
        <v>0</v>
      </c>
      <c r="P5" s="153">
        <f t="shared" ref="P5:P10" si="4">N5-K5</f>
        <v>-38.455044884681797</v>
      </c>
      <c r="Q5" s="154">
        <f t="shared" ref="Q5:Q10" si="5">N5/K5</f>
        <v>0.89318043087588395</v>
      </c>
      <c r="R5" s="302">
        <f>Q21</f>
        <v>0.87122529740447485</v>
      </c>
      <c r="S5" s="155">
        <v>0.20833333333333334</v>
      </c>
      <c r="T5" s="156">
        <v>0.2230439814814815</v>
      </c>
      <c r="U5" s="157"/>
      <c r="V5" s="158">
        <v>21.197658030602671</v>
      </c>
      <c r="W5" s="159"/>
      <c r="X5" s="160"/>
      <c r="Y5" s="305"/>
      <c r="Z5" s="306"/>
      <c r="AA5" s="113">
        <f t="shared" ref="AA5:AA10" si="6">M5-J5</f>
        <v>-384.5504488468182</v>
      </c>
      <c r="AB5" s="154">
        <f t="shared" ref="AB5:AB10" si="7">M5/J5</f>
        <v>0.89318043087588384</v>
      </c>
      <c r="AC5" s="307">
        <f>AB21</f>
        <v>0.87122529740447485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1926</v>
      </c>
      <c r="G6" s="101">
        <f t="shared" si="0"/>
        <v>56855.519999999997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3155.723489074237</v>
      </c>
      <c r="N6" s="104">
        <f t="shared" si="2"/>
        <v>286.88395355220337</v>
      </c>
      <c r="O6" s="106">
        <f t="shared" si="3"/>
        <v>0</v>
      </c>
      <c r="P6" s="107">
        <f t="shared" si="4"/>
        <v>-40.388773720523886</v>
      </c>
      <c r="Q6" s="108">
        <f t="shared" si="5"/>
        <v>0.87658985807617695</v>
      </c>
      <c r="R6" s="303"/>
      <c r="S6" s="46">
        <v>0.22638888888888889</v>
      </c>
      <c r="T6" s="47">
        <v>0.25181712962962965</v>
      </c>
      <c r="U6" s="109">
        <v>4.8166666666666469</v>
      </c>
      <c r="V6" s="110">
        <v>36.619177947653668</v>
      </c>
      <c r="W6" s="111"/>
      <c r="X6" s="114"/>
      <c r="Y6" s="294"/>
      <c r="Z6" s="295"/>
      <c r="AA6" s="115">
        <f t="shared" si="6"/>
        <v>-444.27651092576298</v>
      </c>
      <c r="AB6" s="108">
        <f t="shared" si="7"/>
        <v>0.87658985807617695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2336</v>
      </c>
      <c r="G7" s="101">
        <f t="shared" si="0"/>
        <v>69729.600000000006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3156.8314377596475</v>
      </c>
      <c r="N7" s="104">
        <f t="shared" si="2"/>
        <v>286.98467615996793</v>
      </c>
      <c r="O7" s="106">
        <f t="shared" si="3"/>
        <v>0</v>
      </c>
      <c r="P7" s="107">
        <f t="shared" si="4"/>
        <v>-40.288051112759319</v>
      </c>
      <c r="Q7" s="108">
        <f t="shared" si="5"/>
        <v>0.87689762159990203</v>
      </c>
      <c r="R7" s="303"/>
      <c r="S7" s="46">
        <v>0.25555555555555554</v>
      </c>
      <c r="T7" s="47">
        <v>0.28637731481481482</v>
      </c>
      <c r="U7" s="109">
        <v>5.3833333333332689</v>
      </c>
      <c r="V7" s="110">
        <v>44.398949631428309</v>
      </c>
      <c r="W7" s="111"/>
      <c r="X7" s="114"/>
      <c r="Y7" s="294"/>
      <c r="Z7" s="295"/>
      <c r="AA7" s="115">
        <f t="shared" si="6"/>
        <v>-443.16856224035246</v>
      </c>
      <c r="AB7" s="108">
        <f t="shared" si="7"/>
        <v>0.87689762159990214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186</v>
      </c>
      <c r="G8" s="101">
        <f t="shared" si="0"/>
        <v>5580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3156.6272902507599</v>
      </c>
      <c r="N8" s="104">
        <f t="shared" si="2"/>
        <v>286.96611729552365</v>
      </c>
      <c r="O8" s="106">
        <f t="shared" si="3"/>
        <v>0</v>
      </c>
      <c r="P8" s="107">
        <f t="shared" si="4"/>
        <v>-40.306609977203607</v>
      </c>
      <c r="Q8" s="108">
        <f t="shared" si="5"/>
        <v>0.87684091395854458</v>
      </c>
      <c r="R8" s="303"/>
      <c r="S8" s="46">
        <v>0.29027777777777775</v>
      </c>
      <c r="T8" s="47">
        <v>0.29273148148148143</v>
      </c>
      <c r="U8" s="109">
        <v>5.6166666666666121</v>
      </c>
      <c r="V8" s="110">
        <v>3.5354189689950566</v>
      </c>
      <c r="W8" s="111"/>
      <c r="X8" s="114"/>
      <c r="Y8" s="294"/>
      <c r="Z8" s="295"/>
      <c r="AA8" s="115">
        <f t="shared" si="6"/>
        <v>-443.37270974924013</v>
      </c>
      <c r="AB8" s="108">
        <f t="shared" si="7"/>
        <v>0.87684091395854435</v>
      </c>
      <c r="AC8" s="308"/>
    </row>
    <row r="9" spans="1:29" ht="15.75" customHeight="1">
      <c r="A9" s="311"/>
      <c r="B9" s="98" t="s">
        <v>114</v>
      </c>
      <c r="C9" s="292" t="s">
        <v>265</v>
      </c>
      <c r="D9" s="293"/>
      <c r="E9" s="99">
        <v>30.95</v>
      </c>
      <c r="F9" s="100">
        <v>2219</v>
      </c>
      <c r="G9" s="101">
        <f t="shared" si="0"/>
        <v>68678.05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3011.4071999999992</v>
      </c>
      <c r="N9" s="104">
        <f t="shared" si="2"/>
        <v>250.95059999999992</v>
      </c>
      <c r="O9" s="106">
        <f t="shared" si="3"/>
        <v>0</v>
      </c>
      <c r="P9" s="107">
        <f t="shared" si="4"/>
        <v>-49.049400000000077</v>
      </c>
      <c r="Q9" s="108">
        <f t="shared" si="5"/>
        <v>0.83650199999999975</v>
      </c>
      <c r="R9" s="303"/>
      <c r="S9" s="46">
        <v>0.29652777777777772</v>
      </c>
      <c r="T9" s="47">
        <v>0.32722222222222219</v>
      </c>
      <c r="U9" s="109">
        <v>5.4666666666666686</v>
      </c>
      <c r="V9" s="110">
        <v>44.211888714352561</v>
      </c>
      <c r="W9" s="111"/>
      <c r="X9" s="114"/>
      <c r="Y9" s="294"/>
      <c r="Z9" s="295"/>
      <c r="AA9" s="115">
        <f t="shared" si="6"/>
        <v>-588.59280000000081</v>
      </c>
      <c r="AB9" s="108">
        <f t="shared" si="7"/>
        <v>0.83650199999999975</v>
      </c>
      <c r="AC9" s="308"/>
    </row>
    <row r="10" spans="1:29" ht="15.75" customHeight="1">
      <c r="A10" s="311"/>
      <c r="B10" s="98" t="s">
        <v>118</v>
      </c>
      <c r="C10" s="292" t="s">
        <v>119</v>
      </c>
      <c r="D10" s="293"/>
      <c r="E10" s="99">
        <v>28.57</v>
      </c>
      <c r="F10" s="100">
        <v>755</v>
      </c>
      <c r="G10" s="119">
        <f t="shared" si="0"/>
        <v>21570.35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3122.4274556988344</v>
      </c>
      <c r="N10" s="104">
        <f t="shared" si="2"/>
        <v>260.20228797490284</v>
      </c>
      <c r="O10" s="106">
        <f t="shared" si="3"/>
        <v>0</v>
      </c>
      <c r="P10" s="107">
        <f t="shared" si="4"/>
        <v>-39.797712025097155</v>
      </c>
      <c r="Q10" s="108">
        <f t="shared" si="5"/>
        <v>0.86734095991634286</v>
      </c>
      <c r="R10" s="303"/>
      <c r="S10" s="46">
        <v>0.33055555555555549</v>
      </c>
      <c r="T10" s="118">
        <v>0.34062499999999996</v>
      </c>
      <c r="U10" s="109">
        <v>4.799999999999951</v>
      </c>
      <c r="V10" s="110">
        <v>14.507943144466537</v>
      </c>
      <c r="W10" s="111"/>
      <c r="X10" s="114"/>
      <c r="Y10" s="294"/>
      <c r="Z10" s="295"/>
      <c r="AA10" s="115">
        <f t="shared" si="6"/>
        <v>-477.57254430116564</v>
      </c>
      <c r="AB10" s="108">
        <f t="shared" si="7"/>
        <v>0.86734095991634286</v>
      </c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3136.4110706561096</v>
      </c>
      <c r="N21" s="136">
        <f>M21/L21</f>
        <v>280.87263319308448</v>
      </c>
      <c r="O21" s="137">
        <f>L21-I21</f>
        <v>0</v>
      </c>
      <c r="P21" s="138">
        <f>N21-K21</f>
        <v>-41.515426508408098</v>
      </c>
      <c r="Q21" s="139">
        <f>N21/K21</f>
        <v>0.87122529740447485</v>
      </c>
      <c r="R21" s="304"/>
      <c r="S21" s="140">
        <v>0.20833333333333334</v>
      </c>
      <c r="T21" s="141">
        <v>0.42825231481481474</v>
      </c>
      <c r="U21" s="142"/>
      <c r="V21" s="164"/>
      <c r="W21" s="165"/>
      <c r="X21" s="136"/>
      <c r="Y21" s="290"/>
      <c r="Z21" s="291"/>
      <c r="AA21" s="166">
        <f>M21-J21</f>
        <v>-463.58892934389041</v>
      </c>
      <c r="AB21" s="139">
        <f>M21/J21</f>
        <v>0.87122529740447485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1478</v>
      </c>
      <c r="G22" s="146">
        <f t="shared" ref="G22:G23" si="12">E22*F22</f>
        <v>27387.34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3072.5271850421623</v>
      </c>
      <c r="N22" s="150">
        <f>M22/L22</f>
        <v>1024.1757283473873</v>
      </c>
      <c r="O22" s="152">
        <f>L22-I22</f>
        <v>0</v>
      </c>
      <c r="P22" s="153">
        <f>N22-K22</f>
        <v>-75.824271652612651</v>
      </c>
      <c r="Q22" s="154">
        <f>N22/K22</f>
        <v>0.93106884395217027</v>
      </c>
      <c r="R22" s="302">
        <f>Q38</f>
        <v>0.89303981771723129</v>
      </c>
      <c r="S22" s="155">
        <v>0.31805555555555548</v>
      </c>
      <c r="T22" s="156">
        <v>0.33809027777777773</v>
      </c>
      <c r="U22" s="157"/>
      <c r="V22" s="110">
        <v>28.8622344601918</v>
      </c>
      <c r="W22" s="159"/>
      <c r="X22" s="160"/>
      <c r="Y22" s="305"/>
      <c r="Z22" s="306"/>
      <c r="AA22" s="113">
        <f>M22-J22</f>
        <v>-227.47281495783773</v>
      </c>
      <c r="AB22" s="154">
        <f>M22/J22</f>
        <v>0.93106884395217038</v>
      </c>
      <c r="AC22" s="307">
        <f>AB38</f>
        <v>0.89303981771723129</v>
      </c>
    </row>
    <row r="23" spans="1:29" ht="15.75" customHeight="1">
      <c r="A23" s="297"/>
      <c r="B23" s="98" t="s">
        <v>118</v>
      </c>
      <c r="C23" s="292" t="s">
        <v>266</v>
      </c>
      <c r="D23" s="293"/>
      <c r="E23" s="99">
        <v>22.95</v>
      </c>
      <c r="F23" s="100">
        <v>2573</v>
      </c>
      <c r="G23" s="101">
        <f t="shared" si="12"/>
        <v>59050.35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2285.7117212612261</v>
      </c>
      <c r="N23" s="104">
        <f>M23/L23</f>
        <v>457.14234425224521</v>
      </c>
      <c r="O23" s="106">
        <f>L23-I23</f>
        <v>0</v>
      </c>
      <c r="P23" s="107">
        <f>N23-K23</f>
        <v>-82.857655747754791</v>
      </c>
      <c r="Q23" s="108">
        <f>N23/K23</f>
        <v>0.84655989676341703</v>
      </c>
      <c r="R23" s="303"/>
      <c r="S23" s="46">
        <v>0.34097222222222212</v>
      </c>
      <c r="T23" s="47">
        <v>0.38787037037037025</v>
      </c>
      <c r="U23" s="109">
        <v>5</v>
      </c>
      <c r="V23" s="110">
        <v>67.541325777869801</v>
      </c>
      <c r="W23" s="111"/>
      <c r="X23" s="114"/>
      <c r="Y23" s="294"/>
      <c r="Z23" s="295"/>
      <c r="AA23" s="115">
        <f>M23-J23</f>
        <v>-414.2882787387739</v>
      </c>
      <c r="AB23" s="108">
        <f>M23/J23</f>
        <v>0.84655989676341703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2679.119453151694</v>
      </c>
      <c r="N38" s="136">
        <f t="shared" ref="N38:N46" si="17">M38/L38</f>
        <v>669.77986328792349</v>
      </c>
      <c r="O38" s="137">
        <f t="shared" ref="O38:O46" si="18">L38-I38</f>
        <v>0</v>
      </c>
      <c r="P38" s="138">
        <f t="shared" ref="P38:P46" si="19">N38-K38</f>
        <v>-80.22013671207651</v>
      </c>
      <c r="Q38" s="139">
        <f t="shared" ref="Q38:Q46" si="20">N38/K38</f>
        <v>0.89303981771723129</v>
      </c>
      <c r="R38" s="304"/>
      <c r="S38" s="140">
        <v>0.31805555555555548</v>
      </c>
      <c r="T38" s="141">
        <v>0.38787037037037025</v>
      </c>
      <c r="U38" s="142"/>
      <c r="V38" s="164"/>
      <c r="W38" s="97"/>
      <c r="X38" s="67"/>
      <c r="Y38" s="290"/>
      <c r="Z38" s="291"/>
      <c r="AA38" s="166">
        <f t="shared" ref="AA38:AA46" si="21">M38-J38</f>
        <v>-320.88054684830604</v>
      </c>
      <c r="AB38" s="139">
        <f t="shared" ref="AB38:AB46" si="22">M38/J38</f>
        <v>0.89303981771723129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792</v>
      </c>
      <c r="G39" s="146">
        <f t="shared" ref="G39:G46" si="23">E39*F39</f>
        <v>19657.439999999999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3274.8114970189026</v>
      </c>
      <c r="N39" s="150">
        <f t="shared" si="17"/>
        <v>654.96229940378055</v>
      </c>
      <c r="O39" s="152">
        <f t="shared" si="18"/>
        <v>0</v>
      </c>
      <c r="P39" s="153">
        <f t="shared" si="19"/>
        <v>-65.037700596219452</v>
      </c>
      <c r="Q39" s="154">
        <f t="shared" si="20"/>
        <v>0.90966986028302854</v>
      </c>
      <c r="R39" s="302">
        <f>Q55</f>
        <v>0.91679589256747507</v>
      </c>
      <c r="S39" s="155">
        <v>0.25</v>
      </c>
      <c r="T39" s="156">
        <v>0.26006944444444446</v>
      </c>
      <c r="U39" s="157"/>
      <c r="V39" s="158">
        <v>14.510758876734734</v>
      </c>
      <c r="W39" s="159"/>
      <c r="X39" s="160"/>
      <c r="Y39" s="305"/>
      <c r="Z39" s="306"/>
      <c r="AA39" s="113">
        <f t="shared" si="21"/>
        <v>-325.18850298109737</v>
      </c>
      <c r="AB39" s="154">
        <f t="shared" si="22"/>
        <v>0.90966986028302854</v>
      </c>
      <c r="AC39" s="307">
        <f>AB55</f>
        <v>0.91679589256747507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687</v>
      </c>
      <c r="G40" s="101">
        <f t="shared" si="23"/>
        <v>17195.61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3276.4002014957891</v>
      </c>
      <c r="N40" s="104">
        <f t="shared" si="17"/>
        <v>655.2800402991578</v>
      </c>
      <c r="O40" s="106">
        <f t="shared" si="18"/>
        <v>0</v>
      </c>
      <c r="P40" s="107">
        <f t="shared" si="19"/>
        <v>-64.719959700842196</v>
      </c>
      <c r="Q40" s="108">
        <f t="shared" si="20"/>
        <v>0.91011116708216366</v>
      </c>
      <c r="R40" s="303"/>
      <c r="S40" s="46">
        <v>0.26944444444444449</v>
      </c>
      <c r="T40" s="47">
        <v>0.27817129629629633</v>
      </c>
      <c r="U40" s="109">
        <v>13.500000000000032</v>
      </c>
      <c r="V40" s="110">
        <v>12.5808806815424</v>
      </c>
      <c r="W40" s="111"/>
      <c r="X40" s="114"/>
      <c r="Y40" s="294"/>
      <c r="Z40" s="295"/>
      <c r="AA40" s="115">
        <f t="shared" si="21"/>
        <v>-323.59979850421087</v>
      </c>
      <c r="AB40" s="108">
        <f t="shared" si="22"/>
        <v>0.91011116708216366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708</v>
      </c>
      <c r="G41" s="101">
        <f t="shared" si="23"/>
        <v>16850.400000000001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3272.4671668571077</v>
      </c>
      <c r="N41" s="104">
        <f t="shared" si="17"/>
        <v>818.11679171427693</v>
      </c>
      <c r="O41" s="106">
        <f t="shared" si="18"/>
        <v>0</v>
      </c>
      <c r="P41" s="107">
        <f t="shared" si="19"/>
        <v>-81.883208285723072</v>
      </c>
      <c r="Q41" s="108">
        <f t="shared" si="20"/>
        <v>0.90901865746030774</v>
      </c>
      <c r="R41" s="303"/>
      <c r="S41" s="46">
        <v>0.28750000000000009</v>
      </c>
      <c r="T41" s="47">
        <v>0.2965046296296297</v>
      </c>
      <c r="U41" s="109">
        <v>13.433333333333408</v>
      </c>
      <c r="V41" s="110">
        <v>12.981031690777201</v>
      </c>
      <c r="W41" s="111"/>
      <c r="X41" s="114"/>
      <c r="Y41" s="294"/>
      <c r="Z41" s="295"/>
      <c r="AA41" s="115">
        <f t="shared" si="21"/>
        <v>-327.53283314289229</v>
      </c>
      <c r="AB41" s="108">
        <f t="shared" si="22"/>
        <v>0.90901865746030774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651</v>
      </c>
      <c r="G42" s="101">
        <f t="shared" si="23"/>
        <v>19530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3072.3912781355457</v>
      </c>
      <c r="N42" s="104">
        <f t="shared" si="17"/>
        <v>768.09781953388642</v>
      </c>
      <c r="O42" s="106">
        <f t="shared" si="18"/>
        <v>0</v>
      </c>
      <c r="P42" s="107">
        <f t="shared" si="19"/>
        <v>-56.902180466113577</v>
      </c>
      <c r="Q42" s="108">
        <f t="shared" si="20"/>
        <v>0.9310276600410744</v>
      </c>
      <c r="R42" s="303"/>
      <c r="S42" s="46">
        <v>0.30555555555555569</v>
      </c>
      <c r="T42" s="47">
        <v>0.31437500000000013</v>
      </c>
      <c r="U42" s="109">
        <v>13.033333333333426</v>
      </c>
      <c r="V42" s="110">
        <v>12.713224476962852</v>
      </c>
      <c r="W42" s="111"/>
      <c r="X42" s="114"/>
      <c r="Y42" s="294"/>
      <c r="Z42" s="295"/>
      <c r="AA42" s="115">
        <f t="shared" si="21"/>
        <v>-227.60872186445431</v>
      </c>
      <c r="AB42" s="108">
        <f t="shared" si="22"/>
        <v>0.9310276600410744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847</v>
      </c>
      <c r="G43" s="101">
        <f t="shared" si="23"/>
        <v>15398.46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3269.5293510876186</v>
      </c>
      <c r="N43" s="104">
        <f t="shared" si="17"/>
        <v>1089.8431170292063</v>
      </c>
      <c r="O43" s="106">
        <f t="shared" si="18"/>
        <v>0</v>
      </c>
      <c r="P43" s="107">
        <f t="shared" si="19"/>
        <v>-110.15688297079373</v>
      </c>
      <c r="Q43" s="108">
        <f t="shared" si="20"/>
        <v>0.90820259752433852</v>
      </c>
      <c r="R43" s="303"/>
      <c r="S43" s="46">
        <v>0.32361111111111129</v>
      </c>
      <c r="T43" s="47">
        <v>0.33439814814814833</v>
      </c>
      <c r="U43" s="109">
        <v>13.300000000000081</v>
      </c>
      <c r="V43" s="110">
        <v>15.543521572331068</v>
      </c>
      <c r="W43" s="111"/>
      <c r="X43" s="114"/>
      <c r="Y43" s="294"/>
      <c r="Z43" s="295"/>
      <c r="AA43" s="115">
        <f t="shared" si="21"/>
        <v>-330.47064891238142</v>
      </c>
      <c r="AB43" s="108">
        <f t="shared" si="22"/>
        <v>0.90820259752433852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1204</v>
      </c>
      <c r="G44" s="119">
        <f t="shared" si="23"/>
        <v>20552.28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3071.5425808972677</v>
      </c>
      <c r="N44" s="104">
        <f t="shared" si="17"/>
        <v>1023.8475269657559</v>
      </c>
      <c r="O44" s="106">
        <f t="shared" si="18"/>
        <v>0</v>
      </c>
      <c r="P44" s="107">
        <f t="shared" si="19"/>
        <v>-76.152473034244053</v>
      </c>
      <c r="Q44" s="108">
        <f t="shared" si="20"/>
        <v>0.93077047905977817</v>
      </c>
      <c r="R44" s="303"/>
      <c r="S44" s="46">
        <v>0.34375000000000022</v>
      </c>
      <c r="T44" s="118">
        <v>0.36008101851851876</v>
      </c>
      <c r="U44" s="109">
        <v>13.46666666666672</v>
      </c>
      <c r="V44" s="110">
        <v>23.519126985013845</v>
      </c>
      <c r="W44" s="111"/>
      <c r="X44" s="114"/>
      <c r="Y44" s="294"/>
      <c r="Z44" s="295"/>
      <c r="AA44" s="115">
        <f t="shared" si="21"/>
        <v>-228.45741910273227</v>
      </c>
      <c r="AB44" s="108">
        <f t="shared" si="22"/>
        <v>0.93077047905977806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3210</v>
      </c>
      <c r="G45" s="119">
        <f t="shared" si="23"/>
        <v>45036.299999999996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2795.355587808418</v>
      </c>
      <c r="N45" s="104">
        <f t="shared" si="17"/>
        <v>931.7851959361393</v>
      </c>
      <c r="O45" s="121">
        <f t="shared" si="18"/>
        <v>0</v>
      </c>
      <c r="P45" s="122">
        <f t="shared" si="19"/>
        <v>-68.214804063860697</v>
      </c>
      <c r="Q45" s="123">
        <f t="shared" si="20"/>
        <v>0.93178519593613929</v>
      </c>
      <c r="R45" s="303"/>
      <c r="S45" s="46">
        <v>0.36944444444444469</v>
      </c>
      <c r="T45" s="118">
        <v>0.41729166666666689</v>
      </c>
      <c r="U45" s="109">
        <v>13.483333333333336</v>
      </c>
      <c r="V45" s="110">
        <v>68.900000000000006</v>
      </c>
      <c r="W45" s="111"/>
      <c r="X45" s="114"/>
      <c r="Y45" s="294"/>
      <c r="Z45" s="295"/>
      <c r="AA45" s="115">
        <f t="shared" si="21"/>
        <v>-204.64441219158198</v>
      </c>
      <c r="AB45" s="108">
        <f t="shared" si="22"/>
        <v>0.93178519593613929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4527</v>
      </c>
      <c r="G46" s="119">
        <f t="shared" si="23"/>
        <v>64645.56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3271.0689715616627</v>
      </c>
      <c r="N46" s="104">
        <f t="shared" si="17"/>
        <v>1090.3563238538875</v>
      </c>
      <c r="O46" s="121">
        <f t="shared" si="18"/>
        <v>0</v>
      </c>
      <c r="P46" s="122">
        <f t="shared" si="19"/>
        <v>-109.64367614611251</v>
      </c>
      <c r="Q46" s="123">
        <f t="shared" si="20"/>
        <v>0.90863026987823958</v>
      </c>
      <c r="R46" s="303"/>
      <c r="S46" s="46">
        <v>0.42708333333333359</v>
      </c>
      <c r="T46" s="118">
        <v>0.48474537037037063</v>
      </c>
      <c r="U46" s="109">
        <v>14.100000000000046</v>
      </c>
      <c r="V46" s="110">
        <v>83.037075146209503</v>
      </c>
      <c r="W46" s="111"/>
      <c r="X46" s="114"/>
      <c r="Y46" s="294"/>
      <c r="Z46" s="295"/>
      <c r="AA46" s="115">
        <f t="shared" si="21"/>
        <v>-328.93102843833731</v>
      </c>
      <c r="AB46" s="108">
        <f t="shared" si="22"/>
        <v>0.90863026987823958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3162.9458293577891</v>
      </c>
      <c r="N55" s="136">
        <f t="shared" ref="N55:N63" si="29">M55/L55</f>
        <v>843.45222116207708</v>
      </c>
      <c r="O55" s="137">
        <f t="shared" ref="O55:O63" si="30">L55-I55</f>
        <v>0</v>
      </c>
      <c r="P55" s="138">
        <f t="shared" ref="P55:P63" si="31">N55-K55</f>
        <v>-76.54777883792292</v>
      </c>
      <c r="Q55" s="139">
        <f t="shared" ref="Q55:Q63" si="32">N55/K55</f>
        <v>0.91679589256747507</v>
      </c>
      <c r="R55" s="304"/>
      <c r="S55" s="140">
        <v>0.25</v>
      </c>
      <c r="T55" s="141">
        <v>0.48474537037037063</v>
      </c>
      <c r="U55" s="142"/>
      <c r="V55" s="164"/>
      <c r="W55" s="97"/>
      <c r="X55" s="67"/>
      <c r="Y55" s="290"/>
      <c r="Z55" s="291"/>
      <c r="AA55" s="166">
        <f t="shared" ref="AA55:AA63" si="33">M55-J55</f>
        <v>-287.05417064221092</v>
      </c>
      <c r="AB55" s="139">
        <f t="shared" ref="AB55:AB63" si="34">M55/J55</f>
        <v>0.91679589256747507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1376</v>
      </c>
      <c r="G56" s="146">
        <f t="shared" ref="G56:G63" si="35">E56*F56</f>
        <v>25015.68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3274.49634208827</v>
      </c>
      <c r="N56" s="150">
        <f t="shared" si="29"/>
        <v>1091.4987806960901</v>
      </c>
      <c r="O56" s="152">
        <f t="shared" si="30"/>
        <v>0</v>
      </c>
      <c r="P56" s="153">
        <f t="shared" si="31"/>
        <v>-108.50121930390992</v>
      </c>
      <c r="Q56" s="154">
        <f t="shared" si="32"/>
        <v>0.90958231724674177</v>
      </c>
      <c r="R56" s="302">
        <f>Q72</f>
        <v>0.90951099397277191</v>
      </c>
      <c r="S56" s="155">
        <v>0.25</v>
      </c>
      <c r="T56" s="156">
        <v>0.26750000000000002</v>
      </c>
      <c r="U56" s="157"/>
      <c r="V56" s="158">
        <v>25.213037785025701</v>
      </c>
      <c r="W56" s="156"/>
      <c r="X56" s="167"/>
      <c r="Y56" s="305"/>
      <c r="Z56" s="306"/>
      <c r="AA56" s="113">
        <f t="shared" si="33"/>
        <v>-325.50365791172999</v>
      </c>
      <c r="AB56" s="154">
        <f t="shared" si="34"/>
        <v>0.90958231724674166</v>
      </c>
      <c r="AC56" s="307">
        <f>AB72</f>
        <v>0.90951099397277202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714</v>
      </c>
      <c r="G57" s="101">
        <f t="shared" si="35"/>
        <v>14794.08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3274.8771385718596</v>
      </c>
      <c r="N57" s="104">
        <f t="shared" si="29"/>
        <v>1091.6257128572865</v>
      </c>
      <c r="O57" s="106">
        <f t="shared" si="30"/>
        <v>0</v>
      </c>
      <c r="P57" s="107">
        <f t="shared" si="31"/>
        <v>-108.37428714271346</v>
      </c>
      <c r="Q57" s="108">
        <f t="shared" si="32"/>
        <v>0.90968809404773876</v>
      </c>
      <c r="R57" s="303"/>
      <c r="S57" s="46">
        <v>0.27708333333333335</v>
      </c>
      <c r="T57" s="47">
        <v>0.28615740740740742</v>
      </c>
      <c r="U57" s="109">
        <v>13.799999999999999</v>
      </c>
      <c r="V57" s="110">
        <v>13.081406778723334</v>
      </c>
      <c r="W57" s="111"/>
      <c r="X57" s="13"/>
      <c r="Y57" s="294"/>
      <c r="Z57" s="295"/>
      <c r="AA57" s="115">
        <f t="shared" si="33"/>
        <v>-325.12286142814037</v>
      </c>
      <c r="AB57" s="108">
        <f t="shared" si="34"/>
        <v>0.90968809404773876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1016</v>
      </c>
      <c r="G58" s="101">
        <f t="shared" si="35"/>
        <v>30480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3274.6715119200985</v>
      </c>
      <c r="N58" s="104">
        <f t="shared" si="29"/>
        <v>818.66787798002463</v>
      </c>
      <c r="O58" s="106">
        <f t="shared" si="30"/>
        <v>0</v>
      </c>
      <c r="P58" s="107">
        <f t="shared" si="31"/>
        <v>-81.332122019975372</v>
      </c>
      <c r="Q58" s="108">
        <f t="shared" si="32"/>
        <v>0.9096309755333607</v>
      </c>
      <c r="R58" s="303"/>
      <c r="S58" s="46">
        <v>0.29583333333333339</v>
      </c>
      <c r="T58" s="47">
        <v>0.30875000000000008</v>
      </c>
      <c r="U58" s="109">
        <v>13.933333333333406</v>
      </c>
      <c r="V58" s="110">
        <v>18.615607635178101</v>
      </c>
      <c r="W58" s="111"/>
      <c r="X58" s="13"/>
      <c r="Y58" s="294"/>
      <c r="Z58" s="295"/>
      <c r="AA58" s="115">
        <f t="shared" si="33"/>
        <v>-325.32848807990149</v>
      </c>
      <c r="AB58" s="108">
        <f t="shared" si="34"/>
        <v>0.9096309755333607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1167</v>
      </c>
      <c r="G59" s="101">
        <f t="shared" si="35"/>
        <v>28894.920000000002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3275.0233810557866</v>
      </c>
      <c r="N59" s="104">
        <f t="shared" si="29"/>
        <v>818.75584526394664</v>
      </c>
      <c r="O59" s="106">
        <f t="shared" si="30"/>
        <v>0</v>
      </c>
      <c r="P59" s="107">
        <f t="shared" si="31"/>
        <v>-81.24415473605336</v>
      </c>
      <c r="Q59" s="108">
        <f t="shared" si="32"/>
        <v>0.90972871695994073</v>
      </c>
      <c r="R59" s="303"/>
      <c r="S59" s="46">
        <v>0.31805555555555565</v>
      </c>
      <c r="T59" s="47">
        <v>0.33289351851851862</v>
      </c>
      <c r="U59" s="109">
        <v>13.400000000000016</v>
      </c>
      <c r="V59" s="110">
        <v>21.380000034511902</v>
      </c>
      <c r="W59" s="111"/>
      <c r="X59" s="114"/>
      <c r="Y59" s="294"/>
      <c r="Z59" s="295"/>
      <c r="AA59" s="115">
        <f t="shared" si="33"/>
        <v>-324.97661894421344</v>
      </c>
      <c r="AB59" s="108">
        <f t="shared" si="34"/>
        <v>0.90972871695994073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2012</v>
      </c>
      <c r="G60" s="101">
        <f t="shared" si="35"/>
        <v>35994.68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3273.8026418975373</v>
      </c>
      <c r="N60" s="104">
        <f t="shared" si="29"/>
        <v>818.45066047438434</v>
      </c>
      <c r="O60" s="106">
        <f t="shared" si="30"/>
        <v>0</v>
      </c>
      <c r="P60" s="107">
        <f t="shared" si="31"/>
        <v>-81.549339525615665</v>
      </c>
      <c r="Q60" s="108">
        <f t="shared" si="32"/>
        <v>0.9093896227493159</v>
      </c>
      <c r="R60" s="303"/>
      <c r="S60" s="46">
        <v>0.34236111111111123</v>
      </c>
      <c r="T60" s="47">
        <v>0.3679629629629631</v>
      </c>
      <c r="U60" s="109">
        <v>13.63333333333336</v>
      </c>
      <c r="V60" s="110">
        <v>36.874550241681391</v>
      </c>
      <c r="W60" s="111"/>
      <c r="X60" s="114"/>
      <c r="Y60" s="294"/>
      <c r="Z60" s="295"/>
      <c r="AA60" s="115">
        <f t="shared" si="33"/>
        <v>-326.19735810246266</v>
      </c>
      <c r="AB60" s="108">
        <f t="shared" si="34"/>
        <v>0.9093896227493159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1482</v>
      </c>
      <c r="G61" s="119">
        <f t="shared" si="35"/>
        <v>33078.239999999998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3272.8731386766126</v>
      </c>
      <c r="N61" s="104">
        <f t="shared" si="29"/>
        <v>654.57462773532257</v>
      </c>
      <c r="O61" s="106">
        <f t="shared" si="30"/>
        <v>0</v>
      </c>
      <c r="P61" s="107">
        <f t="shared" si="31"/>
        <v>-65.425372264677435</v>
      </c>
      <c r="Q61" s="108">
        <f t="shared" si="32"/>
        <v>0.90913142741017028</v>
      </c>
      <c r="R61" s="303"/>
      <c r="S61" s="46">
        <v>0.37708333333333349</v>
      </c>
      <c r="T61" s="118">
        <v>0.39594907407407426</v>
      </c>
      <c r="U61" s="109">
        <v>13.133333333333361</v>
      </c>
      <c r="V61" s="110">
        <v>27.168789082962999</v>
      </c>
      <c r="W61" s="111"/>
      <c r="X61" s="49"/>
      <c r="Y61" s="294"/>
      <c r="Z61" s="295"/>
      <c r="AA61" s="115">
        <f t="shared" si="33"/>
        <v>-327.1268613233874</v>
      </c>
      <c r="AB61" s="108">
        <f t="shared" si="34"/>
        <v>0.90913142741017017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1204</v>
      </c>
      <c r="G62" s="119">
        <f t="shared" si="35"/>
        <v>33085.919999999998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3274.5064229689797</v>
      </c>
      <c r="N62" s="104">
        <f t="shared" si="29"/>
        <v>654.90128459379594</v>
      </c>
      <c r="O62" s="121">
        <f t="shared" si="30"/>
        <v>0</v>
      </c>
      <c r="P62" s="122">
        <f t="shared" si="31"/>
        <v>-65.098715406204064</v>
      </c>
      <c r="Q62" s="123">
        <f t="shared" si="32"/>
        <v>0.90958511749138327</v>
      </c>
      <c r="R62" s="303"/>
      <c r="S62" s="46">
        <v>0.40555555555555572</v>
      </c>
      <c r="T62" s="118">
        <v>0.42086805555555573</v>
      </c>
      <c r="U62" s="109">
        <v>13.833333333333311</v>
      </c>
      <c r="V62" s="110">
        <v>22.061340143746101</v>
      </c>
      <c r="W62" s="111"/>
      <c r="X62" s="114"/>
      <c r="Y62" s="294"/>
      <c r="Z62" s="295"/>
      <c r="AA62" s="115">
        <f t="shared" si="33"/>
        <v>-325.49357703102032</v>
      </c>
      <c r="AB62" s="108">
        <f t="shared" si="34"/>
        <v>0.90958511749138327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3732</v>
      </c>
      <c r="G63" s="119">
        <f t="shared" si="35"/>
        <v>62175.12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3273.6660492366846</v>
      </c>
      <c r="N63" s="104">
        <f t="shared" si="29"/>
        <v>654.73320984733687</v>
      </c>
      <c r="O63" s="121">
        <f t="shared" si="30"/>
        <v>0</v>
      </c>
      <c r="P63" s="122">
        <f t="shared" si="31"/>
        <v>-65.266790152663134</v>
      </c>
      <c r="Q63" s="123">
        <f t="shared" si="32"/>
        <v>0.90935168034352343</v>
      </c>
      <c r="R63" s="303"/>
      <c r="S63" s="46">
        <v>0.43055555555555575</v>
      </c>
      <c r="T63" s="118">
        <v>0.47805555555555573</v>
      </c>
      <c r="U63" s="109">
        <v>13.950000000000022</v>
      </c>
      <c r="V63" s="110">
        <v>68.400379462105207</v>
      </c>
      <c r="W63" s="111"/>
      <c r="X63" s="114"/>
      <c r="Y63" s="294"/>
      <c r="Z63" s="295"/>
      <c r="AA63" s="115">
        <f t="shared" si="33"/>
        <v>-326.33395076331544</v>
      </c>
      <c r="AB63" s="108">
        <f t="shared" si="34"/>
        <v>0.90935168034352354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3274.2395783019792</v>
      </c>
      <c r="N72" s="136">
        <f>M72/L72</f>
        <v>793.75504928532825</v>
      </c>
      <c r="O72" s="137">
        <f>L72-I72</f>
        <v>0</v>
      </c>
      <c r="P72" s="138">
        <f>N72-K72</f>
        <v>-78.972223441944493</v>
      </c>
      <c r="Q72" s="139">
        <f>N72/K72</f>
        <v>0.90951099397277191</v>
      </c>
      <c r="R72" s="304"/>
      <c r="S72" s="140">
        <v>0.25</v>
      </c>
      <c r="T72" s="141">
        <v>0.47805555555555573</v>
      </c>
      <c r="U72" s="142"/>
      <c r="V72" s="164"/>
      <c r="W72" s="165"/>
      <c r="X72" s="136"/>
      <c r="Y72" s="290"/>
      <c r="Z72" s="291"/>
      <c r="AA72" s="166">
        <f>M72-J72</f>
        <v>-325.76042169802076</v>
      </c>
      <c r="AB72" s="139">
        <f>M72/J72</f>
        <v>0.90951099397277202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1007</v>
      </c>
      <c r="G73" s="146">
        <f t="shared" ref="G73" si="40">E73*F73</f>
        <v>28769.99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3119.5615162690538</v>
      </c>
      <c r="N73" s="150">
        <f>M73/L73</f>
        <v>259.96345968908781</v>
      </c>
      <c r="O73" s="152">
        <f>L73-I73</f>
        <v>0</v>
      </c>
      <c r="P73" s="153">
        <f>N73-K73</f>
        <v>-40.036540310912187</v>
      </c>
      <c r="Q73" s="154">
        <f>N73/K73</f>
        <v>0.86654486563029276</v>
      </c>
      <c r="R73" s="302">
        <f>Q89</f>
        <v>0.86654486563029276</v>
      </c>
      <c r="S73" s="155">
        <v>0.73958333333333326</v>
      </c>
      <c r="T73" s="156">
        <v>0.75303240740740729</v>
      </c>
      <c r="U73" s="157"/>
      <c r="V73" s="158">
        <v>19.36810660245013</v>
      </c>
      <c r="W73" s="156"/>
      <c r="X73" s="167"/>
      <c r="Y73" s="305"/>
      <c r="Z73" s="306"/>
      <c r="AA73" s="113">
        <f>M73-J73</f>
        <v>-480.43848373094625</v>
      </c>
      <c r="AB73" s="154">
        <f>M73/J73</f>
        <v>0.86654486563029276</v>
      </c>
      <c r="AC73" s="307">
        <f>AB89</f>
        <v>0.86654486563029276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3119.5615162690538</v>
      </c>
      <c r="N89" s="136">
        <f>M89/L89</f>
        <v>259.96345968908781</v>
      </c>
      <c r="O89" s="137">
        <f>L89-I89</f>
        <v>0</v>
      </c>
      <c r="P89" s="138">
        <f>N89-K89</f>
        <v>-40.036540310912187</v>
      </c>
      <c r="Q89" s="139">
        <f>N89/K89</f>
        <v>0.86654486563029276</v>
      </c>
      <c r="R89" s="304"/>
      <c r="S89" s="140">
        <v>0.73958333333333326</v>
      </c>
      <c r="T89" s="141">
        <v>0.75303240740740729</v>
      </c>
      <c r="U89" s="142"/>
      <c r="V89" s="164"/>
      <c r="W89" s="165"/>
      <c r="X89" s="136"/>
      <c r="Y89" s="290"/>
      <c r="Z89" s="291"/>
      <c r="AA89" s="166">
        <f>M89-J89</f>
        <v>-480.43848373094625</v>
      </c>
      <c r="AB89" s="139">
        <f>M89/J89</f>
        <v>0.86654486563029276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895</v>
      </c>
      <c r="G90" s="146">
        <f t="shared" ref="G90" si="44">E90*F90</f>
        <v>21963.3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2788.8525899103438</v>
      </c>
      <c r="N90" s="150">
        <f>M90/L90</f>
        <v>697.21314747758595</v>
      </c>
      <c r="O90" s="152">
        <f>L90-I90</f>
        <v>0</v>
      </c>
      <c r="P90" s="153">
        <f>N90-K90</f>
        <v>-52.786852522414051</v>
      </c>
      <c r="Q90" s="154">
        <f>N90/K90</f>
        <v>0.9296175299701146</v>
      </c>
      <c r="R90" s="302">
        <f>Q106</f>
        <v>0.9296175299701146</v>
      </c>
      <c r="S90" s="155">
        <v>0.70833333333333337</v>
      </c>
      <c r="T90" s="156">
        <v>0.72170138888888891</v>
      </c>
      <c r="U90" s="157"/>
      <c r="V90" s="158">
        <v>19.255230697484212</v>
      </c>
      <c r="W90" s="159"/>
      <c r="X90" s="160"/>
      <c r="Y90" s="305"/>
      <c r="Z90" s="306"/>
      <c r="AA90" s="113">
        <f>M90-J90</f>
        <v>-211.1474100896562</v>
      </c>
      <c r="AB90" s="154">
        <f>M90/J90</f>
        <v>0.9296175299701146</v>
      </c>
      <c r="AC90" s="307">
        <f>AB106</f>
        <v>0.9296175299701146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2788.8525899103438</v>
      </c>
      <c r="N106" s="136">
        <f t="shared" ref="N106:N120" si="48">M106/L106</f>
        <v>697.21314747758595</v>
      </c>
      <c r="O106" s="137">
        <f t="shared" ref="O106:O120" si="49">L106-I106</f>
        <v>0</v>
      </c>
      <c r="P106" s="138">
        <f t="shared" ref="P106:P120" si="50">N106-K106</f>
        <v>-52.786852522414051</v>
      </c>
      <c r="Q106" s="139">
        <f t="shared" ref="Q106:Q120" si="51">N106/K106</f>
        <v>0.9296175299701146</v>
      </c>
      <c r="R106" s="304"/>
      <c r="S106" s="140">
        <v>0.70833333333333337</v>
      </c>
      <c r="T106" s="141">
        <v>0.72170138888888891</v>
      </c>
      <c r="U106" s="142"/>
      <c r="V106" s="164"/>
      <c r="W106" s="97"/>
      <c r="X106" s="67"/>
      <c r="Y106" s="290"/>
      <c r="Z106" s="291"/>
      <c r="AA106" s="166">
        <f t="shared" ref="AA106:AA120" si="52">M106-J106</f>
        <v>-211.1474100896562</v>
      </c>
      <c r="AB106" s="139">
        <f t="shared" ref="AB106:AB120" si="53">M106/J106</f>
        <v>0.9296175299701146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335</v>
      </c>
      <c r="G107" s="146">
        <f t="shared" ref="G107:G120" si="54">E107*F107</f>
        <v>4700.05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2792.9930972203974</v>
      </c>
      <c r="N107" s="150">
        <f t="shared" si="48"/>
        <v>930.99769907346581</v>
      </c>
      <c r="O107" s="152">
        <f t="shared" si="49"/>
        <v>0</v>
      </c>
      <c r="P107" s="153">
        <f t="shared" si="50"/>
        <v>-69.00230092653419</v>
      </c>
      <c r="Q107" s="154">
        <f t="shared" si="51"/>
        <v>0.93099769907346586</v>
      </c>
      <c r="R107" s="302">
        <f>Q123</f>
        <v>0.9148152638224043</v>
      </c>
      <c r="S107" s="155">
        <v>0.73263888888888884</v>
      </c>
      <c r="T107" s="156">
        <v>0.73762731481481481</v>
      </c>
      <c r="U107" s="157"/>
      <c r="V107" s="158">
        <v>7.1965806217006527</v>
      </c>
      <c r="W107" s="159"/>
      <c r="X107" s="160"/>
      <c r="Y107" s="305"/>
      <c r="Z107" s="306"/>
      <c r="AA107" s="113">
        <f t="shared" si="52"/>
        <v>-207.00690277960257</v>
      </c>
      <c r="AB107" s="154">
        <f t="shared" si="53"/>
        <v>0.93099769907346586</v>
      </c>
      <c r="AC107" s="307">
        <f>AB123</f>
        <v>0.91481526382240419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637</v>
      </c>
      <c r="G108" s="101">
        <f t="shared" si="54"/>
        <v>11580.66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2789.453819369201</v>
      </c>
      <c r="N108" s="104">
        <f t="shared" si="48"/>
        <v>929.81793978973371</v>
      </c>
      <c r="O108" s="106">
        <f t="shared" si="49"/>
        <v>0</v>
      </c>
      <c r="P108" s="107">
        <f t="shared" si="50"/>
        <v>-70.182060210266286</v>
      </c>
      <c r="Q108" s="108">
        <f t="shared" si="51"/>
        <v>0.92981793978973371</v>
      </c>
      <c r="R108" s="303"/>
      <c r="S108" s="46">
        <v>0.74722222222222212</v>
      </c>
      <c r="T108" s="47">
        <v>0.75673611111111105</v>
      </c>
      <c r="U108" s="109">
        <v>13.816666666666535</v>
      </c>
      <c r="V108" s="110">
        <v>13.701607008013834</v>
      </c>
      <c r="W108" s="111"/>
      <c r="X108" s="114"/>
      <c r="Y108" s="294"/>
      <c r="Z108" s="295"/>
      <c r="AA108" s="115">
        <f t="shared" si="52"/>
        <v>-210.54618063079897</v>
      </c>
      <c r="AB108" s="108">
        <f t="shared" si="53"/>
        <v>0.92981793978973371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379</v>
      </c>
      <c r="G109" s="101">
        <f t="shared" si="54"/>
        <v>6890.22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3273.7567457470277</v>
      </c>
      <c r="N109" s="104">
        <f t="shared" si="48"/>
        <v>1091.2522485823426</v>
      </c>
      <c r="O109" s="106">
        <f t="shared" si="49"/>
        <v>0</v>
      </c>
      <c r="P109" s="107">
        <f t="shared" si="50"/>
        <v>-108.74775141765735</v>
      </c>
      <c r="Q109" s="108">
        <f t="shared" si="51"/>
        <v>0.90937687381861887</v>
      </c>
      <c r="R109" s="303"/>
      <c r="S109" s="46">
        <v>0.76597222222222205</v>
      </c>
      <c r="T109" s="47">
        <v>0.77078703703703688</v>
      </c>
      <c r="U109" s="109">
        <v>13.299999999999841</v>
      </c>
      <c r="V109" s="110">
        <v>6.9461483445713474</v>
      </c>
      <c r="W109" s="111"/>
      <c r="X109" s="114"/>
      <c r="Y109" s="294"/>
      <c r="Z109" s="295"/>
      <c r="AA109" s="115">
        <f t="shared" si="52"/>
        <v>-326.24325425297229</v>
      </c>
      <c r="AB109" s="108">
        <f t="shared" si="53"/>
        <v>0.90937687381861876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1103</v>
      </c>
      <c r="G110" s="101">
        <f t="shared" si="54"/>
        <v>18420.099999999999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3275.14885997686</v>
      </c>
      <c r="N110" s="104">
        <f t="shared" si="48"/>
        <v>1091.7162866589533</v>
      </c>
      <c r="O110" s="106">
        <f t="shared" si="49"/>
        <v>0</v>
      </c>
      <c r="P110" s="107">
        <f t="shared" si="50"/>
        <v>-108.28371334104668</v>
      </c>
      <c r="Q110" s="108">
        <f t="shared" si="51"/>
        <v>0.9097635722157944</v>
      </c>
      <c r="R110" s="303"/>
      <c r="S110" s="46">
        <v>0.77986111111111089</v>
      </c>
      <c r="T110" s="47">
        <v>0.79388888888888864</v>
      </c>
      <c r="U110" s="109">
        <v>13.066666666666578</v>
      </c>
      <c r="V110" s="110">
        <v>20.2067151233143</v>
      </c>
      <c r="W110" s="111"/>
      <c r="X110" s="114"/>
      <c r="Y110" s="294"/>
      <c r="Z110" s="295"/>
      <c r="AA110" s="115">
        <f t="shared" si="52"/>
        <v>-324.85114002314003</v>
      </c>
      <c r="AB110" s="108">
        <f t="shared" si="53"/>
        <v>0.9097635722157944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725</v>
      </c>
      <c r="G111" s="101">
        <f t="shared" si="54"/>
        <v>21750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3276.2478088416292</v>
      </c>
      <c r="N111" s="104">
        <f t="shared" si="48"/>
        <v>819.0619522104073</v>
      </c>
      <c r="O111" s="106">
        <f t="shared" si="49"/>
        <v>0</v>
      </c>
      <c r="P111" s="107">
        <f t="shared" si="50"/>
        <v>-80.938047789592702</v>
      </c>
      <c r="Q111" s="108">
        <f t="shared" si="51"/>
        <v>0.91006883578934139</v>
      </c>
      <c r="R111" s="303"/>
      <c r="S111" s="46">
        <v>0.80347222222222192</v>
      </c>
      <c r="T111" s="47">
        <v>0.81268518518518484</v>
      </c>
      <c r="U111" s="109">
        <v>13.799999999999919</v>
      </c>
      <c r="V111" s="110">
        <v>13.2773839276157</v>
      </c>
      <c r="W111" s="111"/>
      <c r="X111" s="114"/>
      <c r="Y111" s="294"/>
      <c r="Z111" s="295"/>
      <c r="AA111" s="115">
        <f t="shared" si="52"/>
        <v>-323.75219115837081</v>
      </c>
      <c r="AB111" s="108">
        <f t="shared" si="53"/>
        <v>0.91006883578934139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448</v>
      </c>
      <c r="G112" s="119">
        <f t="shared" si="54"/>
        <v>11213.44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3271.3072686981127</v>
      </c>
      <c r="N112" s="104">
        <f t="shared" si="48"/>
        <v>654.26145373962254</v>
      </c>
      <c r="O112" s="106">
        <f t="shared" si="49"/>
        <v>0</v>
      </c>
      <c r="P112" s="107">
        <f t="shared" si="50"/>
        <v>-65.738546260377461</v>
      </c>
      <c r="Q112" s="108">
        <f t="shared" si="51"/>
        <v>0.90869646352725353</v>
      </c>
      <c r="R112" s="303"/>
      <c r="S112" s="46">
        <v>0.82222222222222185</v>
      </c>
      <c r="T112" s="118">
        <v>0.82792824074074034</v>
      </c>
      <c r="U112" s="109">
        <v>13.733333333333295</v>
      </c>
      <c r="V112" s="110">
        <v>8.216898564437658</v>
      </c>
      <c r="W112" s="111"/>
      <c r="X112" s="114"/>
      <c r="Y112" s="294"/>
      <c r="Z112" s="295"/>
      <c r="AA112" s="115">
        <f t="shared" si="52"/>
        <v>-328.69273130188731</v>
      </c>
      <c r="AB112" s="108">
        <f t="shared" si="53"/>
        <v>0.90869646352725353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2306</v>
      </c>
      <c r="G113" s="119">
        <f t="shared" si="54"/>
        <v>38417.96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3274.2443693147911</v>
      </c>
      <c r="N113" s="104">
        <f t="shared" si="48"/>
        <v>654.84887386295827</v>
      </c>
      <c r="O113" s="121">
        <f t="shared" si="49"/>
        <v>0</v>
      </c>
      <c r="P113" s="122">
        <f t="shared" si="50"/>
        <v>-65.151126137041729</v>
      </c>
      <c r="Q113" s="123">
        <f t="shared" si="51"/>
        <v>0.90951232480966426</v>
      </c>
      <c r="R113" s="303"/>
      <c r="S113" s="46">
        <v>0.83749999999999958</v>
      </c>
      <c r="T113" s="118">
        <v>0.86684027777777739</v>
      </c>
      <c r="U113" s="109">
        <v>13.783333333333303</v>
      </c>
      <c r="V113" s="110">
        <v>42.257078090037282</v>
      </c>
      <c r="W113" s="111"/>
      <c r="X113" s="114"/>
      <c r="Y113" s="294"/>
      <c r="Z113" s="295"/>
      <c r="AA113" s="115">
        <f t="shared" si="52"/>
        <v>-325.75563068520887</v>
      </c>
      <c r="AB113" s="108">
        <f t="shared" si="53"/>
        <v>0.90951232480966415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784</v>
      </c>
      <c r="G114" s="119">
        <f t="shared" si="54"/>
        <v>14253.119999999999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2789.453819369201</v>
      </c>
      <c r="N114" s="104">
        <f t="shared" si="48"/>
        <v>929.81793978973371</v>
      </c>
      <c r="O114" s="121">
        <f t="shared" si="49"/>
        <v>0</v>
      </c>
      <c r="P114" s="122">
        <f t="shared" si="50"/>
        <v>-70.182060210266286</v>
      </c>
      <c r="Q114" s="123">
        <f t="shared" si="51"/>
        <v>0.92981793978973371</v>
      </c>
      <c r="R114" s="303"/>
      <c r="S114" s="46">
        <v>0.87638888888888844</v>
      </c>
      <c r="T114" s="118">
        <v>0.88809027777777738</v>
      </c>
      <c r="U114" s="109">
        <v>13.749999999999911</v>
      </c>
      <c r="V114" s="110">
        <v>16.863516317555487</v>
      </c>
      <c r="W114" s="111"/>
      <c r="X114" s="114"/>
      <c r="Y114" s="294"/>
      <c r="Z114" s="295"/>
      <c r="AA114" s="115">
        <f t="shared" si="52"/>
        <v>-210.54618063079897</v>
      </c>
      <c r="AB114" s="108">
        <f t="shared" si="53"/>
        <v>0.92981793978973371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477</v>
      </c>
      <c r="G115" s="119">
        <f t="shared" si="54"/>
        <v>8671.86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3273.7567457470277</v>
      </c>
      <c r="N115" s="104">
        <f t="shared" si="48"/>
        <v>1091.2522485823426</v>
      </c>
      <c r="O115" s="121">
        <f t="shared" si="49"/>
        <v>0</v>
      </c>
      <c r="P115" s="122">
        <f t="shared" si="50"/>
        <v>-108.74775141765735</v>
      </c>
      <c r="Q115" s="123">
        <f t="shared" si="51"/>
        <v>0.90937687381861887</v>
      </c>
      <c r="R115" s="303"/>
      <c r="S115" s="46">
        <v>0.8972222222222217</v>
      </c>
      <c r="T115" s="118">
        <v>0.9032870370370365</v>
      </c>
      <c r="U115" s="109">
        <v>13.149999999999817</v>
      </c>
      <c r="V115" s="110">
        <v>8.7422500273364978</v>
      </c>
      <c r="W115" s="111"/>
      <c r="X115" s="114"/>
      <c r="Y115" s="294"/>
      <c r="Z115" s="295"/>
      <c r="AA115" s="115">
        <f t="shared" si="52"/>
        <v>-326.24325425297229</v>
      </c>
      <c r="AB115" s="108">
        <f t="shared" si="53"/>
        <v>0.90937687381861876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1623</v>
      </c>
      <c r="G116" s="119">
        <f t="shared" si="54"/>
        <v>27104.1</v>
      </c>
      <c r="H116" s="60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3274.6296401194991</v>
      </c>
      <c r="N116" s="104">
        <f t="shared" si="48"/>
        <v>1091.5432133731663</v>
      </c>
      <c r="O116" s="121">
        <f t="shared" si="49"/>
        <v>0</v>
      </c>
      <c r="P116" s="122">
        <f t="shared" si="50"/>
        <v>-108.45678662683372</v>
      </c>
      <c r="Q116" s="123">
        <f t="shared" si="51"/>
        <v>0.90961934447763859</v>
      </c>
      <c r="R116" s="303"/>
      <c r="S116" s="46">
        <v>0.91249999999999942</v>
      </c>
      <c r="T116" s="118">
        <v>0.93314814814814762</v>
      </c>
      <c r="U116" s="109">
        <v>13.266666666666609</v>
      </c>
      <c r="V116" s="110">
        <v>29.737714093507801</v>
      </c>
      <c r="W116" s="111"/>
      <c r="X116" s="114"/>
      <c r="Y116" s="294"/>
      <c r="Z116" s="295"/>
      <c r="AA116" s="115">
        <f t="shared" si="52"/>
        <v>-325.37035988050093</v>
      </c>
      <c r="AB116" s="108">
        <f t="shared" si="53"/>
        <v>0.90961934447763859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935</v>
      </c>
      <c r="G117" s="119">
        <f t="shared" si="54"/>
        <v>28050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3275.6936956935488</v>
      </c>
      <c r="N117" s="104">
        <f t="shared" si="48"/>
        <v>818.92342392338719</v>
      </c>
      <c r="O117" s="121">
        <f t="shared" si="49"/>
        <v>0</v>
      </c>
      <c r="P117" s="122">
        <f t="shared" si="50"/>
        <v>-81.07657607661281</v>
      </c>
      <c r="Q117" s="123">
        <f t="shared" si="51"/>
        <v>0.90991491547043024</v>
      </c>
      <c r="R117" s="303"/>
      <c r="S117" s="46">
        <v>0.94236111111111054</v>
      </c>
      <c r="T117" s="118">
        <v>0.95424768518518466</v>
      </c>
      <c r="U117" s="109">
        <v>13.266666666666609</v>
      </c>
      <c r="V117" s="110">
        <v>17.126143410097502</v>
      </c>
      <c r="W117" s="124"/>
      <c r="X117" s="125"/>
      <c r="Y117" s="294"/>
      <c r="Z117" s="295"/>
      <c r="AA117" s="115">
        <f t="shared" si="52"/>
        <v>-324.30630430645124</v>
      </c>
      <c r="AB117" s="108">
        <f t="shared" si="53"/>
        <v>0.90991491547043024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517</v>
      </c>
      <c r="G118" s="119">
        <f t="shared" si="54"/>
        <v>12940.51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3271.3072686981127</v>
      </c>
      <c r="N118" s="104">
        <f t="shared" si="48"/>
        <v>654.26145373962254</v>
      </c>
      <c r="O118" s="121">
        <f t="shared" si="49"/>
        <v>0</v>
      </c>
      <c r="P118" s="122">
        <f t="shared" si="50"/>
        <v>-65.738546260377461</v>
      </c>
      <c r="Q118" s="123">
        <f t="shared" si="51"/>
        <v>0.90869646352725353</v>
      </c>
      <c r="R118" s="303"/>
      <c r="S118" s="46">
        <v>0.96388888888888824</v>
      </c>
      <c r="T118" s="118">
        <v>0.97046296296296231</v>
      </c>
      <c r="U118" s="109">
        <v>13.883333333333159</v>
      </c>
      <c r="V118" s="110">
        <v>9.4824476736925654</v>
      </c>
      <c r="W118" s="124"/>
      <c r="X118" s="125"/>
      <c r="Y118" s="294"/>
      <c r="Z118" s="295"/>
      <c r="AA118" s="115">
        <f t="shared" si="52"/>
        <v>-328.69273130188731</v>
      </c>
      <c r="AB118" s="108">
        <f t="shared" si="53"/>
        <v>0.90869646352725353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5383</v>
      </c>
      <c r="G119" s="119">
        <f t="shared" si="54"/>
        <v>75523.489999999991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2794.6606223925228</v>
      </c>
      <c r="N119" s="104">
        <f t="shared" si="48"/>
        <v>931.55354079750759</v>
      </c>
      <c r="O119" s="121">
        <f t="shared" si="49"/>
        <v>0</v>
      </c>
      <c r="P119" s="122">
        <f t="shared" si="50"/>
        <v>-68.446459202492406</v>
      </c>
      <c r="Q119" s="123">
        <f t="shared" si="51"/>
        <v>0.93155354079750763</v>
      </c>
      <c r="R119" s="303"/>
      <c r="S119" s="46">
        <v>0.97986111111111041</v>
      </c>
      <c r="T119" s="118">
        <v>1.06011574074074</v>
      </c>
      <c r="U119" s="109">
        <v>13.533333333333264</v>
      </c>
      <c r="V119" s="110">
        <v>115.570383542133</v>
      </c>
      <c r="W119" s="124"/>
      <c r="X119" s="125"/>
      <c r="Y119" s="294"/>
      <c r="Z119" s="295"/>
      <c r="AA119" s="115">
        <f t="shared" si="52"/>
        <v>-205.33937760747722</v>
      </c>
      <c r="AB119" s="108">
        <f t="shared" si="53"/>
        <v>0.93155354079750763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3380</v>
      </c>
      <c r="G120" s="119">
        <f t="shared" si="54"/>
        <v>56310.8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3278.4789022874666</v>
      </c>
      <c r="N120" s="104">
        <f t="shared" si="48"/>
        <v>655.69578045749336</v>
      </c>
      <c r="O120" s="121">
        <f t="shared" si="49"/>
        <v>0</v>
      </c>
      <c r="P120" s="122">
        <f t="shared" si="50"/>
        <v>-64.304219542506644</v>
      </c>
      <c r="Q120" s="123">
        <f t="shared" si="51"/>
        <v>0.91068858396874075</v>
      </c>
      <c r="R120" s="303"/>
      <c r="S120" s="46">
        <v>1.0694444444444438</v>
      </c>
      <c r="T120" s="118">
        <v>1.1123958333333326</v>
      </c>
      <c r="U120" s="109">
        <v>13.433333333333408</v>
      </c>
      <c r="V120" s="110">
        <v>61.857954876117098</v>
      </c>
      <c r="W120" s="124"/>
      <c r="X120" s="125"/>
      <c r="Y120" s="294"/>
      <c r="Z120" s="295"/>
      <c r="AA120" s="115">
        <f t="shared" si="52"/>
        <v>-321.52109771253345</v>
      </c>
      <c r="AB120" s="108">
        <f t="shared" si="53"/>
        <v>0.91068858396874075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3136.5094759625285</v>
      </c>
      <c r="N123" s="136">
        <f t="shared" ref="N123:N137" si="60">M123/L123</f>
        <v>844.44485891298848</v>
      </c>
      <c r="O123" s="137">
        <f t="shared" ref="O123:O137" si="61">L123-I123</f>
        <v>0</v>
      </c>
      <c r="P123" s="138">
        <f t="shared" ref="P123:P137" si="62">N123-K123</f>
        <v>-78.632064163934501</v>
      </c>
      <c r="Q123" s="139">
        <f t="shared" ref="Q123:Q137" si="63">N123/K123</f>
        <v>0.9148152638224043</v>
      </c>
      <c r="R123" s="304"/>
      <c r="S123" s="140">
        <v>0.73263888888888884</v>
      </c>
      <c r="T123" s="141">
        <v>1.1123958333333326</v>
      </c>
      <c r="U123" s="142"/>
      <c r="V123" s="164"/>
      <c r="W123" s="97"/>
      <c r="X123" s="67"/>
      <c r="Y123" s="290"/>
      <c r="Z123" s="291"/>
      <c r="AA123" s="166">
        <f t="shared" ref="AA123:AA137" si="64">M123-J123</f>
        <v>-292.0619526088999</v>
      </c>
      <c r="AB123" s="139">
        <f t="shared" ref="AB123:AB137" si="65">M123/J123</f>
        <v>0.91481526382240419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359</v>
      </c>
      <c r="G124" s="146">
        <f t="shared" ref="G124:G137" si="66">E124*F124</f>
        <v>5126.5199999999995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3275.7123054077933</v>
      </c>
      <c r="N124" s="150">
        <f t="shared" si="60"/>
        <v>1091.9041018025978</v>
      </c>
      <c r="O124" s="152">
        <f t="shared" si="61"/>
        <v>0</v>
      </c>
      <c r="P124" s="153">
        <f t="shared" si="62"/>
        <v>-108.09589819740222</v>
      </c>
      <c r="Q124" s="154">
        <f t="shared" si="63"/>
        <v>0.90992008483549813</v>
      </c>
      <c r="R124" s="302">
        <f>Q140</f>
        <v>0.90975949273514467</v>
      </c>
      <c r="S124" s="155">
        <v>0.73263888888888884</v>
      </c>
      <c r="T124" s="156">
        <v>0.73719907407407403</v>
      </c>
      <c r="U124" s="157"/>
      <c r="V124" s="158">
        <v>6.5756690428643996</v>
      </c>
      <c r="W124" s="156"/>
      <c r="X124" s="167"/>
      <c r="Y124" s="305"/>
      <c r="Z124" s="306"/>
      <c r="AA124" s="169">
        <f t="shared" si="64"/>
        <v>-324.28769459220666</v>
      </c>
      <c r="AB124" s="154">
        <f t="shared" si="65"/>
        <v>0.90992008483549813</v>
      </c>
      <c r="AC124" s="307">
        <f>AB140</f>
        <v>0.90975949273514467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370</v>
      </c>
      <c r="G125" s="101">
        <f t="shared" si="66"/>
        <v>8806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3278.9984763995431</v>
      </c>
      <c r="N125" s="104">
        <f t="shared" si="60"/>
        <v>819.74961909988576</v>
      </c>
      <c r="O125" s="106">
        <f t="shared" si="61"/>
        <v>0</v>
      </c>
      <c r="P125" s="107">
        <f t="shared" si="62"/>
        <v>-80.250380900114237</v>
      </c>
      <c r="Q125" s="108">
        <f t="shared" si="63"/>
        <v>0.91083291011098422</v>
      </c>
      <c r="R125" s="303"/>
      <c r="S125" s="46">
        <v>0.74722222222222212</v>
      </c>
      <c r="T125" s="47">
        <v>0.75192129629629623</v>
      </c>
      <c r="U125" s="109">
        <v>14.433333333333245</v>
      </c>
      <c r="V125" s="110">
        <v>6.7703599619772898</v>
      </c>
      <c r="W125" s="111"/>
      <c r="X125" s="13"/>
      <c r="Y125" s="294"/>
      <c r="Z125" s="295"/>
      <c r="AA125" s="170">
        <f t="shared" si="64"/>
        <v>-321.00152360045695</v>
      </c>
      <c r="AB125" s="108">
        <f t="shared" si="65"/>
        <v>0.91083291011098422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662</v>
      </c>
      <c r="G126" s="101">
        <f t="shared" si="66"/>
        <v>16430.84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3273.7261021013101</v>
      </c>
      <c r="N126" s="104">
        <f t="shared" si="60"/>
        <v>654.74522042026206</v>
      </c>
      <c r="O126" s="106">
        <f t="shared" si="61"/>
        <v>0</v>
      </c>
      <c r="P126" s="107">
        <f t="shared" si="62"/>
        <v>-65.254779579737942</v>
      </c>
      <c r="Q126" s="108">
        <f t="shared" si="63"/>
        <v>0.90936836169480839</v>
      </c>
      <c r="R126" s="303"/>
      <c r="S126" s="46">
        <v>0.7618055555555554</v>
      </c>
      <c r="T126" s="47">
        <v>0.7702199074074072</v>
      </c>
      <c r="U126" s="109">
        <v>14.233333333333213</v>
      </c>
      <c r="V126" s="110">
        <v>12.13296371205425</v>
      </c>
      <c r="W126" s="111"/>
      <c r="X126" s="13"/>
      <c r="Y126" s="294"/>
      <c r="Z126" s="295"/>
      <c r="AA126" s="170">
        <f t="shared" si="64"/>
        <v>-326.27389789868994</v>
      </c>
      <c r="AB126" s="108">
        <f t="shared" si="65"/>
        <v>0.90936836169480839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566</v>
      </c>
      <c r="G127" s="101">
        <f t="shared" si="66"/>
        <v>14014.160000000002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3277.4598108928908</v>
      </c>
      <c r="N127" s="104">
        <f t="shared" si="60"/>
        <v>819.3649527232227</v>
      </c>
      <c r="O127" s="106">
        <f t="shared" si="61"/>
        <v>0</v>
      </c>
      <c r="P127" s="107">
        <f t="shared" si="62"/>
        <v>-80.6350472767773</v>
      </c>
      <c r="Q127" s="108">
        <f t="shared" si="63"/>
        <v>0.91040550302580303</v>
      </c>
      <c r="R127" s="303"/>
      <c r="S127" s="46">
        <v>0.78055555555555534</v>
      </c>
      <c r="T127" s="47">
        <v>0.78774305555555535</v>
      </c>
      <c r="U127" s="109">
        <v>14.883333333333315</v>
      </c>
      <c r="V127" s="110">
        <v>10.361683120302899</v>
      </c>
      <c r="W127" s="111"/>
      <c r="X127" s="13"/>
      <c r="Y127" s="294"/>
      <c r="Z127" s="295"/>
      <c r="AA127" s="170">
        <f t="shared" si="64"/>
        <v>-322.5401891071092</v>
      </c>
      <c r="AB127" s="108">
        <f t="shared" si="65"/>
        <v>0.91040550302580303</v>
      </c>
      <c r="AC127" s="308"/>
    </row>
    <row r="128" spans="1:29" ht="15.75" customHeight="1">
      <c r="A128" s="298"/>
      <c r="B128" s="98" t="s">
        <v>118</v>
      </c>
      <c r="C128" s="292" t="s">
        <v>223</v>
      </c>
      <c r="D128" s="293"/>
      <c r="E128" s="99">
        <v>22.32</v>
      </c>
      <c r="F128" s="100">
        <v>732</v>
      </c>
      <c r="G128" s="101">
        <f t="shared" si="66"/>
        <v>16338.24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3274.5085658518947</v>
      </c>
      <c r="N128" s="104">
        <f t="shared" si="60"/>
        <v>654.90171317037891</v>
      </c>
      <c r="O128" s="106">
        <f t="shared" si="61"/>
        <v>0</v>
      </c>
      <c r="P128" s="107">
        <f t="shared" si="62"/>
        <v>-65.098286829621088</v>
      </c>
      <c r="Q128" s="108">
        <f t="shared" si="63"/>
        <v>0.90958571273663735</v>
      </c>
      <c r="R128" s="303"/>
      <c r="S128" s="46">
        <v>0.79722222222222194</v>
      </c>
      <c r="T128" s="47">
        <v>0.80652777777777751</v>
      </c>
      <c r="U128" s="109">
        <v>13.649999999999896</v>
      </c>
      <c r="V128" s="110">
        <v>13.4126996820281</v>
      </c>
      <c r="W128" s="111"/>
      <c r="X128" s="114"/>
      <c r="Y128" s="294"/>
      <c r="Z128" s="295"/>
      <c r="AA128" s="170">
        <f t="shared" si="64"/>
        <v>-325.49143414810533</v>
      </c>
      <c r="AB128" s="108">
        <f t="shared" si="65"/>
        <v>0.90958571273663746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996</v>
      </c>
      <c r="G129" s="119">
        <f t="shared" si="66"/>
        <v>18107.28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3273.9336360116936</v>
      </c>
      <c r="N129" s="104">
        <f t="shared" si="60"/>
        <v>1091.3112120038979</v>
      </c>
      <c r="O129" s="106">
        <f t="shared" si="61"/>
        <v>0</v>
      </c>
      <c r="P129" s="107">
        <f t="shared" si="62"/>
        <v>-108.68878799610206</v>
      </c>
      <c r="Q129" s="108">
        <f t="shared" si="63"/>
        <v>0.9094260100032483</v>
      </c>
      <c r="R129" s="303"/>
      <c r="S129" s="46">
        <v>0.81597222222222188</v>
      </c>
      <c r="T129" s="118">
        <v>0.82864583333333297</v>
      </c>
      <c r="U129" s="109">
        <v>13.599999999999888</v>
      </c>
      <c r="V129" s="110">
        <v>18.253271643221101</v>
      </c>
      <c r="W129" s="111"/>
      <c r="X129" s="49"/>
      <c r="Y129" s="294"/>
      <c r="Z129" s="295"/>
      <c r="AA129" s="170">
        <f t="shared" si="64"/>
        <v>-326.06636398830642</v>
      </c>
      <c r="AB129" s="108">
        <f t="shared" si="65"/>
        <v>0.90942601000324819</v>
      </c>
      <c r="AC129" s="308"/>
    </row>
    <row r="130" spans="1:29" ht="15.75" customHeight="1">
      <c r="A130" s="298"/>
      <c r="B130" s="98" t="s">
        <v>118</v>
      </c>
      <c r="C130" s="292" t="s">
        <v>136</v>
      </c>
      <c r="D130" s="293"/>
      <c r="E130" s="99">
        <v>17.89</v>
      </c>
      <c r="F130" s="100">
        <v>1500</v>
      </c>
      <c r="G130" s="119">
        <f t="shared" si="66"/>
        <v>26835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3275.8399354028015</v>
      </c>
      <c r="N130" s="104">
        <f t="shared" si="60"/>
        <v>818.95998385070038</v>
      </c>
      <c r="O130" s="121">
        <f t="shared" si="61"/>
        <v>0</v>
      </c>
      <c r="P130" s="122">
        <f t="shared" si="62"/>
        <v>-81.040016149299618</v>
      </c>
      <c r="Q130" s="123">
        <f t="shared" si="63"/>
        <v>0.9099555376118893</v>
      </c>
      <c r="R130" s="303"/>
      <c r="S130" s="46">
        <v>0.83819444444444402</v>
      </c>
      <c r="T130" s="118">
        <v>0.85726851851851804</v>
      </c>
      <c r="U130" s="109">
        <v>13.749999999999911</v>
      </c>
      <c r="V130" s="110">
        <v>27.473869839410661</v>
      </c>
      <c r="W130" s="111"/>
      <c r="X130" s="114"/>
      <c r="Y130" s="294"/>
      <c r="Z130" s="295"/>
      <c r="AA130" s="170">
        <f t="shared" si="64"/>
        <v>-324.16006459719847</v>
      </c>
      <c r="AB130" s="108">
        <f t="shared" si="65"/>
        <v>0.9099555376118893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414</v>
      </c>
      <c r="G131" s="119">
        <f t="shared" si="66"/>
        <v>9853.2000000000007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3273.1969586479963</v>
      </c>
      <c r="N131" s="104">
        <f t="shared" si="60"/>
        <v>818.29923966199908</v>
      </c>
      <c r="O131" s="121">
        <f t="shared" si="61"/>
        <v>0</v>
      </c>
      <c r="P131" s="122">
        <f t="shared" si="62"/>
        <v>-81.700760338000919</v>
      </c>
      <c r="Q131" s="123">
        <f t="shared" si="63"/>
        <v>0.9092213774022212</v>
      </c>
      <c r="R131" s="303"/>
      <c r="S131" s="46">
        <v>0.86666666666666625</v>
      </c>
      <c r="T131" s="118">
        <v>0.87193287037036993</v>
      </c>
      <c r="U131" s="109">
        <v>13.533333333333424</v>
      </c>
      <c r="V131" s="110">
        <v>7.5889108763745874</v>
      </c>
      <c r="W131" s="111"/>
      <c r="X131" s="114"/>
      <c r="Y131" s="294"/>
      <c r="Z131" s="295"/>
      <c r="AA131" s="170">
        <f t="shared" si="64"/>
        <v>-326.80304135200367</v>
      </c>
      <c r="AB131" s="108">
        <f t="shared" si="65"/>
        <v>0.9092213774022212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811</v>
      </c>
      <c r="G132" s="119">
        <f t="shared" si="66"/>
        <v>20129.02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3275.9300679402008</v>
      </c>
      <c r="N132" s="104">
        <f t="shared" si="60"/>
        <v>655.18601358804017</v>
      </c>
      <c r="O132" s="121">
        <f t="shared" si="61"/>
        <v>0</v>
      </c>
      <c r="P132" s="122">
        <f t="shared" si="62"/>
        <v>-64.813986411959831</v>
      </c>
      <c r="Q132" s="123">
        <f t="shared" si="63"/>
        <v>0.90998057442783353</v>
      </c>
      <c r="R132" s="303"/>
      <c r="S132" s="46">
        <v>0.88194444444444398</v>
      </c>
      <c r="T132" s="118">
        <v>0.89225694444444392</v>
      </c>
      <c r="U132" s="109">
        <v>14.416666666666629</v>
      </c>
      <c r="V132" s="110">
        <v>14.853796934253801</v>
      </c>
      <c r="W132" s="124"/>
      <c r="X132" s="125"/>
      <c r="Y132" s="294"/>
      <c r="Z132" s="295"/>
      <c r="AA132" s="170">
        <f t="shared" si="64"/>
        <v>-324.06993205979916</v>
      </c>
      <c r="AB132" s="108">
        <f t="shared" si="65"/>
        <v>0.90998057442783353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750</v>
      </c>
      <c r="G133" s="119">
        <f t="shared" si="66"/>
        <v>18570</v>
      </c>
      <c r="H133" s="60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3275.9085386678044</v>
      </c>
      <c r="N133" s="104">
        <f t="shared" si="60"/>
        <v>818.97713466695109</v>
      </c>
      <c r="O133" s="121">
        <f t="shared" si="61"/>
        <v>0</v>
      </c>
      <c r="P133" s="122">
        <f t="shared" si="62"/>
        <v>-81.022865333048912</v>
      </c>
      <c r="Q133" s="123">
        <f t="shared" si="63"/>
        <v>0.90997459407439008</v>
      </c>
      <c r="R133" s="303"/>
      <c r="S133" s="46">
        <v>0.90138888888888835</v>
      </c>
      <c r="T133" s="118">
        <v>0.91092592592592536</v>
      </c>
      <c r="U133" s="109">
        <v>13.149999999999977</v>
      </c>
      <c r="V133" s="110">
        <v>13.7366472442176</v>
      </c>
      <c r="W133" s="124"/>
      <c r="X133" s="125"/>
      <c r="Y133" s="294"/>
      <c r="Z133" s="295"/>
      <c r="AA133" s="170">
        <f t="shared" si="64"/>
        <v>-324.09146133219565</v>
      </c>
      <c r="AB133" s="108">
        <f t="shared" si="65"/>
        <v>0.90997459407439008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1099</v>
      </c>
      <c r="G134" s="119">
        <f t="shared" si="66"/>
        <v>24529.68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3275.3195878869415</v>
      </c>
      <c r="N134" s="104">
        <f t="shared" si="60"/>
        <v>655.06391757738834</v>
      </c>
      <c r="O134" s="121">
        <f t="shared" si="61"/>
        <v>0</v>
      </c>
      <c r="P134" s="122">
        <f t="shared" si="62"/>
        <v>-64.936082422611662</v>
      </c>
      <c r="Q134" s="123">
        <f t="shared" si="63"/>
        <v>0.90981099663526155</v>
      </c>
      <c r="R134" s="303"/>
      <c r="S134" s="46">
        <v>0.92013888888888828</v>
      </c>
      <c r="T134" s="118">
        <v>0.93410879629629573</v>
      </c>
      <c r="U134" s="109">
        <v>13.266666666666609</v>
      </c>
      <c r="V134" s="110">
        <v>20.1323865444657</v>
      </c>
      <c r="W134" s="124"/>
      <c r="X134" s="125"/>
      <c r="Y134" s="294"/>
      <c r="Z134" s="295"/>
      <c r="AA134" s="170">
        <f t="shared" si="64"/>
        <v>-324.68041211305854</v>
      </c>
      <c r="AB134" s="108">
        <f t="shared" si="65"/>
        <v>0.90981099663526155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1529</v>
      </c>
      <c r="G135" s="119">
        <f t="shared" si="66"/>
        <v>27797.22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3271.5165640413375</v>
      </c>
      <c r="N135" s="104">
        <f t="shared" si="60"/>
        <v>1090.5055213471126</v>
      </c>
      <c r="O135" s="121">
        <f t="shared" si="61"/>
        <v>0</v>
      </c>
      <c r="P135" s="122">
        <f t="shared" si="62"/>
        <v>-109.49447865288744</v>
      </c>
      <c r="Q135" s="123">
        <f t="shared" si="63"/>
        <v>0.90875460112259376</v>
      </c>
      <c r="R135" s="303"/>
      <c r="S135" s="46">
        <v>0.94444444444444375</v>
      </c>
      <c r="T135" s="118">
        <v>0.96391203703703632</v>
      </c>
      <c r="U135" s="109">
        <v>14.883333333333155</v>
      </c>
      <c r="V135" s="110">
        <v>28.042040504503099</v>
      </c>
      <c r="W135" s="124"/>
      <c r="X135" s="125"/>
      <c r="Y135" s="294"/>
      <c r="Z135" s="295"/>
      <c r="AA135" s="170">
        <f t="shared" si="64"/>
        <v>-328.48343595866254</v>
      </c>
      <c r="AB135" s="108">
        <f t="shared" si="65"/>
        <v>0.90875460112259376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2285</v>
      </c>
      <c r="G136" s="119">
        <f t="shared" si="66"/>
        <v>40878.65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3275.839935402802</v>
      </c>
      <c r="N136" s="104">
        <f t="shared" si="60"/>
        <v>818.9599838507005</v>
      </c>
      <c r="O136" s="121">
        <f t="shared" si="61"/>
        <v>0</v>
      </c>
      <c r="P136" s="122">
        <f t="shared" si="62"/>
        <v>-81.040016149299504</v>
      </c>
      <c r="Q136" s="123">
        <f t="shared" si="63"/>
        <v>0.90995553761188941</v>
      </c>
      <c r="R136" s="303"/>
      <c r="S136" s="46">
        <v>0.97430555555555487</v>
      </c>
      <c r="T136" s="118">
        <v>1.0033680555555549</v>
      </c>
      <c r="U136" s="109">
        <v>14.966666666666715</v>
      </c>
      <c r="V136" s="110">
        <v>41.851861722035572</v>
      </c>
      <c r="W136" s="124"/>
      <c r="X136" s="125"/>
      <c r="Y136" s="294"/>
      <c r="Z136" s="295"/>
      <c r="AA136" s="170">
        <f t="shared" si="64"/>
        <v>-324.16006459719802</v>
      </c>
      <c r="AB136" s="108">
        <f t="shared" si="65"/>
        <v>0.90995553761188941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6689</v>
      </c>
      <c r="G137" s="119">
        <f t="shared" si="66"/>
        <v>95518.92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3273.9879491962797</v>
      </c>
      <c r="N137" s="104">
        <f t="shared" si="60"/>
        <v>1091.3293163987598</v>
      </c>
      <c r="O137" s="121">
        <f t="shared" si="61"/>
        <v>0</v>
      </c>
      <c r="P137" s="122">
        <f t="shared" si="62"/>
        <v>-108.67068360124017</v>
      </c>
      <c r="Q137" s="123">
        <f t="shared" si="63"/>
        <v>0.90944109699896647</v>
      </c>
      <c r="R137" s="303"/>
      <c r="S137" s="46">
        <v>1.0131944444444438</v>
      </c>
      <c r="T137" s="118">
        <v>1.0983217592592587</v>
      </c>
      <c r="U137" s="109">
        <v>14.150000000000134</v>
      </c>
      <c r="V137" s="110">
        <v>122.584446316769</v>
      </c>
      <c r="W137" s="111"/>
      <c r="X137" s="114"/>
      <c r="Y137" s="294"/>
      <c r="Z137" s="295"/>
      <c r="AA137" s="170">
        <f t="shared" si="64"/>
        <v>-326.01205080372029</v>
      </c>
      <c r="AB137" s="108">
        <f t="shared" si="65"/>
        <v>0.90944109699896658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3275.1341738465208</v>
      </c>
      <c r="N140" s="136">
        <f>M140/L140</f>
        <v>818.78354346163019</v>
      </c>
      <c r="O140" s="137">
        <f>L140-I140</f>
        <v>0</v>
      </c>
      <c r="P140" s="138">
        <f>N140-K140</f>
        <v>-81.216456538369812</v>
      </c>
      <c r="Q140" s="139">
        <f>N140/K140</f>
        <v>0.90975949273514467</v>
      </c>
      <c r="R140" s="304"/>
      <c r="S140" s="140">
        <v>0.73263888888888884</v>
      </c>
      <c r="T140" s="141">
        <v>1.0983217592592587</v>
      </c>
      <c r="U140" s="142"/>
      <c r="V140" s="164"/>
      <c r="W140" s="165"/>
      <c r="X140" s="136"/>
      <c r="Y140" s="290"/>
      <c r="Z140" s="291"/>
      <c r="AA140" s="172">
        <f>M140-J140</f>
        <v>-324.86582615347925</v>
      </c>
      <c r="AB140" s="139">
        <f>M140/J140</f>
        <v>0.90975949273514467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9" priority="1" operator="greaterThan">
      <formula>0</formula>
    </cfRule>
  </conditionalFormatting>
  <conditionalFormatting sqref="P5:P140 AA5:AA140">
    <cfRule type="cellIs" dxfId="688" priority="4" operator="lessThan">
      <formula>0</formula>
    </cfRule>
  </conditionalFormatting>
  <conditionalFormatting sqref="Q5:Q140 AB5:AB140">
    <cfRule type="cellIs" dxfId="687" priority="2" operator="greaterThan">
      <formula>1</formula>
    </cfRule>
    <cfRule type="cellIs" dxfId="686" priority="3" operator="lessThan">
      <formula>0.8</formula>
    </cfRule>
  </conditionalFormatting>
  <conditionalFormatting sqref="AC5:AC6 R5:R140 AC73:AC78">
    <cfRule type="cellIs" dxfId="685" priority="5" operator="lessThan">
      <formula>0.8</formula>
    </cfRule>
  </conditionalFormatting>
  <conditionalFormatting sqref="AC12:AC20">
    <cfRule type="cellIs" dxfId="684" priority="12" operator="lessThan">
      <formula>0.8</formula>
    </cfRule>
  </conditionalFormatting>
  <conditionalFormatting sqref="AC22">
    <cfRule type="cellIs" dxfId="683" priority="11" operator="lessThan">
      <formula>0.8</formula>
    </cfRule>
  </conditionalFormatting>
  <conditionalFormatting sqref="AC39">
    <cfRule type="cellIs" dxfId="682" priority="7" operator="lessThan">
      <formula>0.8</formula>
    </cfRule>
  </conditionalFormatting>
  <conditionalFormatting sqref="AC56:AC61">
    <cfRule type="cellIs" dxfId="681" priority="6" operator="lessThan">
      <formula>0.8</formula>
    </cfRule>
  </conditionalFormatting>
  <conditionalFormatting sqref="AC90">
    <cfRule type="cellIs" dxfId="680" priority="10" operator="lessThan">
      <formula>0.8</formula>
    </cfRule>
  </conditionalFormatting>
  <conditionalFormatting sqref="AC107">
    <cfRule type="cellIs" dxfId="679" priority="9" operator="lessThan">
      <formula>0.8</formula>
    </cfRule>
  </conditionalFormatting>
  <conditionalFormatting sqref="AC124:AC129">
    <cfRule type="cellIs" dxfId="678" priority="8" operator="lessThan">
      <formula>0.8</formula>
    </cfRule>
  </conditionalFormatting>
  <dataValidations count="1">
    <dataValidation type="list" allowBlank="1" showInputMessage="1" showErrorMessage="1" sqref="Y5:Z140" xr:uid="{86DE93C2-18BA-475A-B0B6-CCE6DB02A25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6FAB-A70A-4F85-89BC-AC249330B595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5" sqref="K45"/>
      <selection pane="bottomLeft" activeCell="K45" sqref="K45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72774</v>
      </c>
      <c r="E1" s="86" t="s">
        <v>3</v>
      </c>
      <c r="F1" s="87">
        <f>SUM(G5:G140)</f>
        <v>3184007.3099999996</v>
      </c>
      <c r="G1" s="88" t="s">
        <v>84</v>
      </c>
      <c r="H1" s="89">
        <f>L21+L38+L55+L72+L89+L106+L123+L140</f>
        <v>137.46666666666667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46295</v>
      </c>
      <c r="B2" s="348"/>
      <c r="C2" s="90" t="s">
        <v>40</v>
      </c>
      <c r="D2" s="91">
        <f>AVERAGE(N21,N38,N55,N72,N89,N106,N123,N140)</f>
        <v>207.86550006111611</v>
      </c>
      <c r="E2" s="91" t="s">
        <v>91</v>
      </c>
      <c r="F2" s="92">
        <f>F1/D1</f>
        <v>43.751989859015573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4080</v>
      </c>
      <c r="G5" s="146">
        <f t="shared" ref="G5:G7" si="0">E5*F5</f>
        <v>80376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1086.8072881768489</v>
      </c>
      <c r="N5" s="150">
        <f>M5/L5</f>
        <v>83.600560628988376</v>
      </c>
      <c r="O5" s="152">
        <f>L5-I5</f>
        <v>0</v>
      </c>
      <c r="P5" s="153">
        <f>N5-K5</f>
        <v>-8.7071316787039308</v>
      </c>
      <c r="Q5" s="154">
        <f>N5/K5</f>
        <v>0.90567274014737409</v>
      </c>
      <c r="R5" s="302">
        <f>Q21</f>
        <v>0.90319082668081796</v>
      </c>
      <c r="S5" s="155">
        <v>0.20833333333333334</v>
      </c>
      <c r="T5" s="156">
        <v>0.36474537037037036</v>
      </c>
      <c r="U5" s="157"/>
      <c r="V5" s="158">
        <v>225.24692524896403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-113.19271182315106</v>
      </c>
      <c r="AF5" s="130">
        <f>M5/J5</f>
        <v>0.90567274014737409</v>
      </c>
      <c r="AG5" s="381">
        <f>AF21</f>
        <v>0.90319082668081807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4773</v>
      </c>
      <c r="G6" s="101">
        <f t="shared" si="0"/>
        <v>269340.39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1804.5548219448426</v>
      </c>
      <c r="N6" s="104">
        <f>M6/L6</f>
        <v>75.18978424770178</v>
      </c>
      <c r="O6" s="106">
        <f>L6-I6</f>
        <v>0</v>
      </c>
      <c r="P6" s="107">
        <f>N6-K6</f>
        <v>-8.1435490856315482</v>
      </c>
      <c r="Q6" s="108">
        <f>N6/K6</f>
        <v>0.90227741097242142</v>
      </c>
      <c r="R6" s="303"/>
      <c r="S6" s="46">
        <v>0.36805555555555558</v>
      </c>
      <c r="T6" s="47">
        <v>0.47825231481481484</v>
      </c>
      <c r="U6" s="109">
        <v>4.766666666666719</v>
      </c>
      <c r="V6" s="110">
        <v>158.69842052864681</v>
      </c>
      <c r="W6" s="111">
        <v>0.47825231481481484</v>
      </c>
      <c r="X6" s="114">
        <v>0.51666666666666672</v>
      </c>
      <c r="Y6" s="12"/>
      <c r="Z6" s="196"/>
      <c r="AA6" s="294"/>
      <c r="AB6" s="295"/>
      <c r="AC6" s="12"/>
      <c r="AD6" s="196"/>
      <c r="AE6" s="115">
        <f>M6-J6</f>
        <v>-195.44517805515738</v>
      </c>
      <c r="AF6" s="108">
        <f>M6/J6</f>
        <v>0.90227741097242131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4734</v>
      </c>
      <c r="G7" s="101">
        <f t="shared" si="0"/>
        <v>281767.67999999999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1805.2301886185624</v>
      </c>
      <c r="N7" s="104">
        <f>M7/L7</f>
        <v>75.217924525773427</v>
      </c>
      <c r="O7" s="106">
        <f>L7-I7</f>
        <v>0</v>
      </c>
      <c r="P7" s="107">
        <f>N7-K7</f>
        <v>-8.115408807559902</v>
      </c>
      <c r="Q7" s="108">
        <f>N7/K7</f>
        <v>0.90261509430928122</v>
      </c>
      <c r="R7" s="303"/>
      <c r="S7" s="46">
        <v>0.51666666666666672</v>
      </c>
      <c r="T7" s="47">
        <v>0.625925925925926</v>
      </c>
      <c r="U7" s="109">
        <v>55.316666666666706</v>
      </c>
      <c r="V7" s="110">
        <v>157.34281522145344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-194.76981138143765</v>
      </c>
      <c r="AF7" s="108">
        <f>M7/J7</f>
        <v>0.90261509430928122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1565.5307662467512</v>
      </c>
      <c r="N21" s="136">
        <f t="shared" ref="N21:N26" si="5">M21/L21</f>
        <v>76.993316372791043</v>
      </c>
      <c r="O21" s="137">
        <f t="shared" ref="O21:O26" si="6">L21-I21</f>
        <v>0</v>
      </c>
      <c r="P21" s="138">
        <f t="shared" ref="P21:P26" si="7">N21-K21</f>
        <v>-8.2525852665532256</v>
      </c>
      <c r="Q21" s="139">
        <f t="shared" ref="Q21:Q26" si="8">N21/K21</f>
        <v>0.90319082668081796</v>
      </c>
      <c r="R21" s="304"/>
      <c r="S21" s="140">
        <v>0.20833333333333334</v>
      </c>
      <c r="T21" s="141">
        <v>0.625925925925926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-167.80256708658203</v>
      </c>
      <c r="AF21" s="139">
        <f t="shared" ref="AF21:AF26" si="10">M21/J21</f>
        <v>0.90319082668081807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4774</v>
      </c>
      <c r="G22" s="146">
        <f t="shared" ref="G22:G26" si="11">E22*F22</f>
        <v>142599.38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2">
        <f>Q38</f>
        <v>0.90312846710857597</v>
      </c>
      <c r="S22" s="155">
        <v>0.20833333333333334</v>
      </c>
      <c r="T22" s="156">
        <v>0.2840625</v>
      </c>
      <c r="U22" s="157"/>
      <c r="V22" s="158">
        <v>109.05209210381814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4">
        <f>AF38</f>
        <v>0.92083686842443035</v>
      </c>
    </row>
    <row r="23" spans="1:33" ht="15.75" customHeight="1">
      <c r="A23" s="297"/>
      <c r="B23" s="161" t="s">
        <v>166</v>
      </c>
      <c r="C23" s="292" t="s">
        <v>247</v>
      </c>
      <c r="D23" s="293"/>
      <c r="E23" s="99">
        <v>24.35</v>
      </c>
      <c r="F23" s="109">
        <v>3548</v>
      </c>
      <c r="G23" s="101">
        <f t="shared" si="11"/>
        <v>86393.8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3"/>
      <c r="S23" s="46">
        <v>0.28819444444444442</v>
      </c>
      <c r="T23" s="47">
        <v>0.34446759259259258</v>
      </c>
      <c r="U23" s="109">
        <v>5.9499999999999709</v>
      </c>
      <c r="V23" s="110">
        <v>81.046674232163127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75"/>
    </row>
    <row r="24" spans="1:33" ht="15.75" customHeight="1">
      <c r="A24" s="297"/>
      <c r="B24" s="161" t="s">
        <v>189</v>
      </c>
      <c r="C24" s="292" t="s">
        <v>206</v>
      </c>
      <c r="D24" s="293"/>
      <c r="E24" s="99">
        <v>36.450000000000003</v>
      </c>
      <c r="F24" s="109">
        <v>2067</v>
      </c>
      <c r="G24" s="101">
        <f t="shared" si="11"/>
        <v>75342.150000000009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1892.0183422375005</v>
      </c>
      <c r="N24" s="104">
        <f t="shared" si="5"/>
        <v>94.60091711187502</v>
      </c>
      <c r="O24" s="106">
        <f t="shared" si="6"/>
        <v>0</v>
      </c>
      <c r="P24" s="107">
        <f t="shared" si="7"/>
        <v>-10.39908288812498</v>
      </c>
      <c r="Q24" s="108">
        <f t="shared" si="8"/>
        <v>0.90096111535119072</v>
      </c>
      <c r="R24" s="303"/>
      <c r="S24" s="46">
        <v>0.34791666666666665</v>
      </c>
      <c r="T24" s="47">
        <v>0.3934259259259259</v>
      </c>
      <c r="U24" s="109">
        <v>4.9666666666666703</v>
      </c>
      <c r="V24" s="110">
        <v>65.549047401588069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-207.98165776249948</v>
      </c>
      <c r="AF24" s="108">
        <f t="shared" si="10"/>
        <v>0.90096111535119072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3272</v>
      </c>
      <c r="G25" s="101">
        <f t="shared" si="11"/>
        <v>199886.48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1805.2426614057977</v>
      </c>
      <c r="N25" s="104">
        <f t="shared" si="5"/>
        <v>90.262133070289877</v>
      </c>
      <c r="O25" s="106">
        <f t="shared" si="6"/>
        <v>0</v>
      </c>
      <c r="P25" s="107">
        <f t="shared" si="7"/>
        <v>-9.7378669297101226</v>
      </c>
      <c r="Q25" s="108">
        <f t="shared" si="8"/>
        <v>0.90262133070289874</v>
      </c>
      <c r="R25" s="303"/>
      <c r="S25" s="46">
        <v>0.39652777777777776</v>
      </c>
      <c r="T25" s="47">
        <v>0.47203703703703703</v>
      </c>
      <c r="U25" s="109">
        <v>5</v>
      </c>
      <c r="V25" s="110">
        <v>108.7499227650202</v>
      </c>
      <c r="W25" s="111">
        <v>0.47203703703703703</v>
      </c>
      <c r="X25" s="114">
        <v>0.51041666666666663</v>
      </c>
      <c r="Y25" s="12"/>
      <c r="Z25" s="196"/>
      <c r="AA25" s="294"/>
      <c r="AB25" s="295"/>
      <c r="AC25" s="12"/>
      <c r="AD25" s="196"/>
      <c r="AE25" s="115">
        <f t="shared" si="9"/>
        <v>-194.75733859420234</v>
      </c>
      <c r="AF25" s="108">
        <f t="shared" si="10"/>
        <v>0.90262133070289885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3306</v>
      </c>
      <c r="G26" s="101">
        <f t="shared" si="11"/>
        <v>177730.56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1804.8443887848193</v>
      </c>
      <c r="N26" s="104">
        <f t="shared" si="5"/>
        <v>90.242219439240969</v>
      </c>
      <c r="O26" s="106">
        <f t="shared" si="6"/>
        <v>0</v>
      </c>
      <c r="P26" s="107">
        <f t="shared" si="7"/>
        <v>-9.7577805607590307</v>
      </c>
      <c r="Q26" s="108">
        <f t="shared" si="8"/>
        <v>0.90242219439240967</v>
      </c>
      <c r="R26" s="303"/>
      <c r="S26" s="46">
        <v>0.51041666666666663</v>
      </c>
      <c r="T26" s="47">
        <v>0.58673611111111112</v>
      </c>
      <c r="U26" s="109">
        <v>55.266666666666623</v>
      </c>
      <c r="V26" s="110">
        <v>109.9042118160411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-195.15561121518067</v>
      </c>
      <c r="AF26" s="108">
        <f t="shared" si="10"/>
        <v>0.90242219439240967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2151.0749246394694</v>
      </c>
      <c r="N38" s="136">
        <f t="shared" ref="N38:N43" si="15">M38/L38</f>
        <v>103.41706368458988</v>
      </c>
      <c r="O38" s="137">
        <f t="shared" ref="O38:O43" si="16">L38-I38</f>
        <v>0.40000000000000213</v>
      </c>
      <c r="P38" s="138">
        <f t="shared" ref="P38:P43" si="17">N38-K38</f>
        <v>-11.092740236978756</v>
      </c>
      <c r="Q38" s="139">
        <f t="shared" ref="Q38:Q43" si="18">N38/K38</f>
        <v>0.90312846710857597</v>
      </c>
      <c r="R38" s="304"/>
      <c r="S38" s="140">
        <v>0.20833333333333334</v>
      </c>
      <c r="T38" s="141">
        <v>0.58673611111111112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9">M38-J38</f>
        <v>-184.92507536053063</v>
      </c>
      <c r="AF38" s="139">
        <f t="shared" ref="AF38:AF43" si="20">M38/J38</f>
        <v>0.92083686842443035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2509</v>
      </c>
      <c r="G39" s="146">
        <f t="shared" ref="G39:G43" si="21">E39*F39</f>
        <v>179518.94999999998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1808.2185926713985</v>
      </c>
      <c r="N39" s="150">
        <f t="shared" si="15"/>
        <v>82.191754212336292</v>
      </c>
      <c r="O39" s="152">
        <f t="shared" si="16"/>
        <v>0</v>
      </c>
      <c r="P39" s="153">
        <f t="shared" si="17"/>
        <v>-8.7173366967546144</v>
      </c>
      <c r="Q39" s="154">
        <f t="shared" si="18"/>
        <v>0.90410929633569925</v>
      </c>
      <c r="R39" s="302">
        <f>Q55</f>
        <v>0.90331759756539587</v>
      </c>
      <c r="S39" s="155">
        <v>0.20833333333333334</v>
      </c>
      <c r="T39" s="156">
        <v>0.26614583333333336</v>
      </c>
      <c r="U39" s="157"/>
      <c r="V39" s="158">
        <v>83.253208771400537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-191.78140732860152</v>
      </c>
      <c r="AF39" s="154">
        <f t="shared" si="20"/>
        <v>0.90410929633569925</v>
      </c>
      <c r="AG39" s="307">
        <f>AF55</f>
        <v>0.90331759756539576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2555</v>
      </c>
      <c r="G40" s="101">
        <f t="shared" si="21"/>
        <v>152124.70000000001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1807.8273887531584</v>
      </c>
      <c r="N40" s="104">
        <f t="shared" si="15"/>
        <v>78.601190815354713</v>
      </c>
      <c r="O40" s="106">
        <f t="shared" si="16"/>
        <v>0</v>
      </c>
      <c r="P40" s="107">
        <f t="shared" si="17"/>
        <v>-8.3553309237757247</v>
      </c>
      <c r="Q40" s="108">
        <f t="shared" si="18"/>
        <v>0.9039136943765792</v>
      </c>
      <c r="R40" s="303"/>
      <c r="S40" s="46">
        <v>0.26944444444444443</v>
      </c>
      <c r="T40" s="47">
        <v>0.32832175925925922</v>
      </c>
      <c r="U40" s="109">
        <v>4.7499999999999432</v>
      </c>
      <c r="V40" s="110">
        <v>84.79791873588637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-192.1726112468416</v>
      </c>
      <c r="AF40" s="108">
        <f t="shared" si="20"/>
        <v>0.9039136943765792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3633</v>
      </c>
      <c r="G41" s="101">
        <f t="shared" si="21"/>
        <v>213148.11000000002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1804.1093623021284</v>
      </c>
      <c r="N41" s="104">
        <f t="shared" si="15"/>
        <v>78.439537491396891</v>
      </c>
      <c r="O41" s="106">
        <f t="shared" si="16"/>
        <v>0</v>
      </c>
      <c r="P41" s="107">
        <f t="shared" si="17"/>
        <v>-8.5169842477335465</v>
      </c>
      <c r="Q41" s="108">
        <f t="shared" si="18"/>
        <v>0.90205468115106424</v>
      </c>
      <c r="R41" s="303"/>
      <c r="S41" s="46">
        <v>0.33124999999999999</v>
      </c>
      <c r="T41" s="47">
        <v>0.41515046296296299</v>
      </c>
      <c r="U41" s="109">
        <v>5</v>
      </c>
      <c r="V41" s="110">
        <v>120.82416097095538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-195.89063769787163</v>
      </c>
      <c r="AF41" s="108">
        <f t="shared" si="20"/>
        <v>0.90205468115106424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629</v>
      </c>
      <c r="G42" s="101">
        <f t="shared" si="21"/>
        <v>43564.54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1804.7151935597876</v>
      </c>
      <c r="N42" s="104">
        <f t="shared" si="15"/>
        <v>75.196466398324489</v>
      </c>
      <c r="O42" s="106">
        <f t="shared" si="16"/>
        <v>0</v>
      </c>
      <c r="P42" s="107">
        <f t="shared" si="17"/>
        <v>-8.1368669350088396</v>
      </c>
      <c r="Q42" s="108">
        <f t="shared" si="18"/>
        <v>0.90235759677989391</v>
      </c>
      <c r="R42" s="303"/>
      <c r="S42" s="46">
        <v>0.41805555555555551</v>
      </c>
      <c r="T42" s="47">
        <v>0.4325694444444444</v>
      </c>
      <c r="U42" s="109">
        <v>5</v>
      </c>
      <c r="V42" s="110">
        <v>20.911886892002126</v>
      </c>
      <c r="W42" s="111">
        <v>0.4325694444444444</v>
      </c>
      <c r="X42" s="114">
        <v>0.47152777777777771</v>
      </c>
      <c r="Y42" s="12"/>
      <c r="Z42" s="196"/>
      <c r="AA42" s="294"/>
      <c r="AB42" s="295"/>
      <c r="AC42" s="12"/>
      <c r="AD42" s="196"/>
      <c r="AE42" s="115">
        <f t="shared" si="19"/>
        <v>-195.28480644021238</v>
      </c>
      <c r="AF42" s="108">
        <f t="shared" si="20"/>
        <v>0.9023575967798938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1254</v>
      </c>
      <c r="G43" s="101">
        <f t="shared" si="21"/>
        <v>80155.680000000008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1808.3054383674851</v>
      </c>
      <c r="N43" s="104">
        <f t="shared" si="15"/>
        <v>75.346059931978544</v>
      </c>
      <c r="O43" s="106">
        <f t="shared" si="16"/>
        <v>0</v>
      </c>
      <c r="P43" s="107">
        <f t="shared" si="17"/>
        <v>-7.9872734013547841</v>
      </c>
      <c r="Q43" s="108">
        <f t="shared" si="18"/>
        <v>0.90415271918374263</v>
      </c>
      <c r="R43" s="303"/>
      <c r="S43" s="46">
        <v>0.47152777777777771</v>
      </c>
      <c r="T43" s="47">
        <v>0.50041666666666662</v>
      </c>
      <c r="U43" s="109">
        <v>56.09999999999998</v>
      </c>
      <c r="V43" s="110">
        <v>41.608015108291497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9"/>
        <v>-191.69456163251493</v>
      </c>
      <c r="AF43" s="108">
        <f t="shared" si="20"/>
        <v>0.90415271918374251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1806.6351951307915</v>
      </c>
      <c r="N55" s="136">
        <f t="shared" ref="N55:N60" si="25">M55/L55</f>
        <v>77.872206686672058</v>
      </c>
      <c r="O55" s="137">
        <f t="shared" ref="O55:O60" si="26">L55-I55</f>
        <v>0</v>
      </c>
      <c r="P55" s="138">
        <f t="shared" ref="P55:P60" si="27">N55-K55</f>
        <v>-8.3346898650520842</v>
      </c>
      <c r="Q55" s="139">
        <f t="shared" ref="Q55:Q60" si="28">N55/K55</f>
        <v>0.90331759756539587</v>
      </c>
      <c r="R55" s="304"/>
      <c r="S55" s="140">
        <v>0.20833333333333334</v>
      </c>
      <c r="T55" s="141">
        <v>0.50041666666666662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0" si="29">M55-J55</f>
        <v>-193.36480486920846</v>
      </c>
      <c r="AF55" s="139">
        <f t="shared" ref="AF55:AF60" si="30">M55/J55</f>
        <v>0.90331759756539576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1394</v>
      </c>
      <c r="G56" s="146">
        <f t="shared" ref="G56:G60" si="31">E56*F56</f>
        <v>40230.839999999997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3195.3134728031532</v>
      </c>
      <c r="N56" s="150">
        <f t="shared" si="25"/>
        <v>177.51741515573073</v>
      </c>
      <c r="O56" s="152">
        <f t="shared" si="26"/>
        <v>0</v>
      </c>
      <c r="P56" s="153">
        <f t="shared" si="27"/>
        <v>-22.482584844269269</v>
      </c>
      <c r="Q56" s="154">
        <f t="shared" si="28"/>
        <v>0.8875870757786537</v>
      </c>
      <c r="R56" s="302">
        <f>Q72</f>
        <v>0.89628511191811788</v>
      </c>
      <c r="S56" s="155">
        <v>0.25</v>
      </c>
      <c r="T56" s="156">
        <v>0.26817129629629632</v>
      </c>
      <c r="U56" s="157"/>
      <c r="V56" s="158">
        <v>26.175835551629032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9"/>
        <v>-404.68652719684678</v>
      </c>
      <c r="AF56" s="154">
        <f t="shared" si="30"/>
        <v>0.8875870757786537</v>
      </c>
      <c r="AG56" s="307">
        <f>AF72</f>
        <v>0.89628511191811788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811</v>
      </c>
      <c r="G57" s="101">
        <f t="shared" si="31"/>
        <v>29788.03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3196.3256053458126</v>
      </c>
      <c r="N57" s="104">
        <f t="shared" si="25"/>
        <v>152.20598120694345</v>
      </c>
      <c r="O57" s="106">
        <f t="shared" si="26"/>
        <v>0</v>
      </c>
      <c r="P57" s="107">
        <f t="shared" si="27"/>
        <v>-19.222590221627968</v>
      </c>
      <c r="Q57" s="108">
        <f t="shared" si="28"/>
        <v>0.88786822370717022</v>
      </c>
      <c r="R57" s="303"/>
      <c r="S57" s="46">
        <v>0.27152777777777776</v>
      </c>
      <c r="T57" s="47">
        <v>0.28209490740740739</v>
      </c>
      <c r="U57" s="109">
        <v>4.8333333333332629</v>
      </c>
      <c r="V57" s="110">
        <v>15.2237306232559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9"/>
        <v>-403.67439465418738</v>
      </c>
      <c r="AF57" s="108">
        <f t="shared" si="30"/>
        <v>0.88786822370717022</v>
      </c>
      <c r="AG57" s="308"/>
    </row>
    <row r="58" spans="1:33" ht="15.75" customHeight="1">
      <c r="A58" s="297"/>
      <c r="B58" s="98" t="s">
        <v>195</v>
      </c>
      <c r="C58" s="377" t="s">
        <v>198</v>
      </c>
      <c r="D58" s="377"/>
      <c r="E58" s="99">
        <v>37.799999999999997</v>
      </c>
      <c r="F58" s="100">
        <v>4031</v>
      </c>
      <c r="G58" s="101">
        <f t="shared" si="31"/>
        <v>152371.79999999999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3270.0889188004148</v>
      </c>
      <c r="N58" s="104">
        <f t="shared" si="25"/>
        <v>163.50444594002073</v>
      </c>
      <c r="O58" s="106">
        <f t="shared" si="26"/>
        <v>0</v>
      </c>
      <c r="P58" s="107">
        <f t="shared" si="27"/>
        <v>-16.49555405997927</v>
      </c>
      <c r="Q58" s="108">
        <f t="shared" si="28"/>
        <v>0.90835803300011519</v>
      </c>
      <c r="R58" s="303"/>
      <c r="S58" s="46">
        <v>0.28611111111111109</v>
      </c>
      <c r="T58" s="47">
        <v>0.33746527777777774</v>
      </c>
      <c r="U58" s="109">
        <v>5.7833333333333314</v>
      </c>
      <c r="V58" s="110">
        <v>73.961291575130275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9"/>
        <v>-329.91108119958517</v>
      </c>
      <c r="AF58" s="108">
        <f t="shared" si="30"/>
        <v>0.90835803300011519</v>
      </c>
      <c r="AG58" s="308"/>
    </row>
    <row r="59" spans="1:33" ht="15.75" customHeight="1">
      <c r="A59" s="297"/>
      <c r="B59" s="98" t="s">
        <v>195</v>
      </c>
      <c r="C59" s="377" t="s">
        <v>197</v>
      </c>
      <c r="D59" s="377"/>
      <c r="E59" s="99">
        <v>38.479999999999997</v>
      </c>
      <c r="F59" s="100">
        <v>3235</v>
      </c>
      <c r="G59" s="101">
        <f t="shared" si="31"/>
        <v>124482.79999999999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3261.2399999999889</v>
      </c>
      <c r="N59" s="104">
        <f t="shared" si="25"/>
        <v>171.64421052631519</v>
      </c>
      <c r="O59" s="106">
        <f t="shared" si="26"/>
        <v>0</v>
      </c>
      <c r="P59" s="107">
        <f t="shared" si="27"/>
        <v>-17.829473684211138</v>
      </c>
      <c r="Q59" s="108">
        <f t="shared" si="28"/>
        <v>0.90589999999999682</v>
      </c>
      <c r="R59" s="303"/>
      <c r="S59" s="46">
        <v>0.34027777777777773</v>
      </c>
      <c r="T59" s="47">
        <v>0.38160879629629624</v>
      </c>
      <c r="U59" s="109">
        <v>5</v>
      </c>
      <c r="V59" s="110">
        <v>59.51723884166779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9"/>
        <v>-338.76000000001113</v>
      </c>
      <c r="AF59" s="198">
        <f t="shared" si="30"/>
        <v>0.90589999999999693</v>
      </c>
      <c r="AG59" s="308"/>
    </row>
    <row r="60" spans="1:33" ht="15.75" customHeight="1">
      <c r="A60" s="298"/>
      <c r="B60" s="98" t="s">
        <v>166</v>
      </c>
      <c r="C60" s="377" t="s">
        <v>167</v>
      </c>
      <c r="D60" s="377"/>
      <c r="E60" s="99">
        <v>29.97</v>
      </c>
      <c r="F60" s="103">
        <v>2133</v>
      </c>
      <c r="G60" s="101">
        <f t="shared" si="31"/>
        <v>63926.009999999995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2484.1730769230767</v>
      </c>
      <c r="N60" s="104">
        <f t="shared" si="25"/>
        <v>118.29395604395603</v>
      </c>
      <c r="O60" s="106">
        <f t="shared" si="26"/>
        <v>0</v>
      </c>
      <c r="P60" s="107">
        <f t="shared" si="27"/>
        <v>-14.563186813186832</v>
      </c>
      <c r="Q60" s="108">
        <f t="shared" si="28"/>
        <v>0.89038461538461522</v>
      </c>
      <c r="R60" s="303"/>
      <c r="S60" s="46">
        <v>0.38541666666666663</v>
      </c>
      <c r="T60" s="47">
        <v>0.4211921296296296</v>
      </c>
      <c r="U60" s="109">
        <v>5.4833333333333645</v>
      </c>
      <c r="V60" s="110">
        <v>51.518149515780678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9"/>
        <v>-305.82692307692332</v>
      </c>
      <c r="AF60" s="198">
        <f t="shared" si="30"/>
        <v>0.89038461538461533</v>
      </c>
      <c r="AG60" s="308"/>
    </row>
    <row r="61" spans="1:33" ht="15.75" customHeight="1">
      <c r="A61" s="298"/>
      <c r="B61" s="98"/>
      <c r="C61" s="377"/>
      <c r="D61" s="377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3"/>
      <c r="S61" s="46"/>
      <c r="T61" s="118"/>
      <c r="U61" s="109"/>
      <c r="V61" s="110"/>
      <c r="W61" s="111"/>
      <c r="X61" s="114"/>
      <c r="Y61" s="12"/>
      <c r="Z61" s="196"/>
      <c r="AA61" s="294"/>
      <c r="AB61" s="295"/>
      <c r="AC61" s="12"/>
      <c r="AD61" s="196"/>
      <c r="AE61" s="197"/>
      <c r="AF61" s="198"/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5" si="34">J72/I72</f>
        <v>173.63636363636363</v>
      </c>
      <c r="L72" s="134">
        <f t="shared" ref="L72:M72" si="35">AVERAGE(L56:L71)</f>
        <v>19.8</v>
      </c>
      <c r="M72" s="135">
        <f t="shared" si="35"/>
        <v>3081.4282147744893</v>
      </c>
      <c r="N72" s="136">
        <f>M72/L72</f>
        <v>155.6276876148732</v>
      </c>
      <c r="O72" s="137">
        <f>L72-I72</f>
        <v>0</v>
      </c>
      <c r="P72" s="138">
        <f>N72-K72</f>
        <v>-18.00867602149043</v>
      </c>
      <c r="Q72" s="139">
        <f>N72/K72</f>
        <v>0.89628511191811788</v>
      </c>
      <c r="R72" s="304"/>
      <c r="S72" s="140">
        <v>0.25</v>
      </c>
      <c r="T72" s="141">
        <v>0.4211921296296296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-356.57178522551067</v>
      </c>
      <c r="AF72" s="139">
        <f>M72/J72</f>
        <v>0.89628511191811788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2204</v>
      </c>
      <c r="G73" s="119">
        <f t="shared" ref="G73:G75" si="36">E73*F73</f>
        <v>50317.32</v>
      </c>
      <c r="H73" s="6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2263.1315567506322</v>
      </c>
      <c r="N73" s="104">
        <f>M73/L73</f>
        <v>377.18859279177201</v>
      </c>
      <c r="O73" s="121">
        <f>L73-I73</f>
        <v>0</v>
      </c>
      <c r="P73" s="122">
        <f>N73-K73</f>
        <v>-39.478073874894676</v>
      </c>
      <c r="Q73" s="123">
        <f>N73/K73</f>
        <v>0.90525262270025275</v>
      </c>
      <c r="R73" s="302">
        <f>Q89</f>
        <v>0.90568923267035595</v>
      </c>
      <c r="S73" s="46">
        <v>0.34374999999999994</v>
      </c>
      <c r="T73" s="118">
        <v>0.38431712962962955</v>
      </c>
      <c r="U73" s="109">
        <v>5</v>
      </c>
      <c r="V73" s="110">
        <v>58.432307925513648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-236.86844324936783</v>
      </c>
      <c r="AF73" s="154">
        <f>M73/J73</f>
        <v>0.90525262270025286</v>
      </c>
      <c r="AG73" s="307">
        <f>AF89</f>
        <v>0.90568923267035595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668</v>
      </c>
      <c r="G74" s="119">
        <f t="shared" si="36"/>
        <v>15490.92</v>
      </c>
      <c r="H74" s="60"/>
      <c r="I74" s="102">
        <v>6</v>
      </c>
      <c r="J74" s="103">
        <v>2500</v>
      </c>
      <c r="K74" s="104">
        <f t="shared" si="34"/>
        <v>416.66666666666669</v>
      </c>
      <c r="L74" s="116">
        <v>6</v>
      </c>
      <c r="M74" s="103">
        <f>F74/V74*60</f>
        <v>2263.8385259439274</v>
      </c>
      <c r="N74" s="104">
        <f>M74/L74</f>
        <v>377.30642099065454</v>
      </c>
      <c r="O74" s="121">
        <f>L74-I74</f>
        <v>0</v>
      </c>
      <c r="P74" s="122">
        <f>N74-K74</f>
        <v>-39.360245676012141</v>
      </c>
      <c r="Q74" s="123">
        <f>N74/K74</f>
        <v>0.9055354103775709</v>
      </c>
      <c r="R74" s="303"/>
      <c r="S74" s="46">
        <v>0.3881944444444444</v>
      </c>
      <c r="T74" s="118">
        <v>0.40048611111111104</v>
      </c>
      <c r="U74" s="109">
        <v>5.5833333333333801</v>
      </c>
      <c r="V74" s="110">
        <v>17.704442936489162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-236.16147405607262</v>
      </c>
      <c r="AF74" s="108">
        <f>M74/J74</f>
        <v>0.9055354103775709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1715</v>
      </c>
      <c r="G75" s="119">
        <f t="shared" si="36"/>
        <v>61551.35</v>
      </c>
      <c r="H75" s="60"/>
      <c r="I75" s="102">
        <v>5</v>
      </c>
      <c r="J75" s="103">
        <v>3273</v>
      </c>
      <c r="K75" s="104">
        <f t="shared" si="34"/>
        <v>654.6</v>
      </c>
      <c r="L75" s="116">
        <v>5</v>
      </c>
      <c r="M75" s="103">
        <f>F75/V75*60</f>
        <v>2965.7969391872953</v>
      </c>
      <c r="N75" s="104">
        <f>M75/L75</f>
        <v>593.15938783745901</v>
      </c>
      <c r="O75" s="121">
        <f>L75-I75</f>
        <v>0</v>
      </c>
      <c r="P75" s="122">
        <f>N75-K75</f>
        <v>-61.440612162541015</v>
      </c>
      <c r="Q75" s="123">
        <f>N75/K75</f>
        <v>0.90614021973336234</v>
      </c>
      <c r="R75" s="303"/>
      <c r="S75" s="46">
        <v>0.40416666666666662</v>
      </c>
      <c r="T75" s="118">
        <v>0.42825231481481474</v>
      </c>
      <c r="U75" s="109">
        <v>5.3000000000000291</v>
      </c>
      <c r="V75" s="110">
        <v>34.695564838028744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-307.20306081270473</v>
      </c>
      <c r="AF75" s="108">
        <f>M75/J75</f>
        <v>0.90614021973336245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7">AVERAGE(I73:I88)</f>
        <v>5.666666666666667</v>
      </c>
      <c r="J89" s="135">
        <f t="shared" si="37"/>
        <v>2757.6666666666665</v>
      </c>
      <c r="K89" s="136">
        <f t="shared" ref="K89" si="38">J89/I89</f>
        <v>486.64705882352933</v>
      </c>
      <c r="L89" s="134">
        <f t="shared" ref="L89:M89" si="39">AVERAGE(L73:L88)</f>
        <v>5.666666666666667</v>
      </c>
      <c r="M89" s="135">
        <f t="shared" si="39"/>
        <v>2497.5890072939515</v>
      </c>
      <c r="N89" s="136">
        <f>M89/L89</f>
        <v>440.75100128716787</v>
      </c>
      <c r="O89" s="137">
        <f>L89-I89</f>
        <v>0</v>
      </c>
      <c r="P89" s="138">
        <f>N89-K89</f>
        <v>-45.896057536361468</v>
      </c>
      <c r="Q89" s="139">
        <f>N89/K89</f>
        <v>0.90568923267035595</v>
      </c>
      <c r="R89" s="304"/>
      <c r="S89" s="140">
        <v>0.20833333333333334</v>
      </c>
      <c r="T89" s="141">
        <v>0.42825231481481474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-260.07765937271506</v>
      </c>
      <c r="AF89" s="139">
        <f>M89/J89</f>
        <v>0.90568923267035595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2123</v>
      </c>
      <c r="G90" s="146">
        <f t="shared" ref="G90:G91" si="40">E90*F90</f>
        <v>32927.729999999996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3796.8829442509395</v>
      </c>
      <c r="N90" s="150">
        <f>M90/L90</f>
        <v>632.8138240418233</v>
      </c>
      <c r="O90" s="152">
        <f>L90-I90</f>
        <v>0</v>
      </c>
      <c r="P90" s="153">
        <f>N90-K90</f>
        <v>-67.186175958176705</v>
      </c>
      <c r="Q90" s="154">
        <f>N90/K90</f>
        <v>0.90401974863117618</v>
      </c>
      <c r="R90" s="302">
        <f>Q106</f>
        <v>0.90436290909450834</v>
      </c>
      <c r="S90" s="155">
        <v>0.25</v>
      </c>
      <c r="T90" s="156">
        <v>0.27328703703703705</v>
      </c>
      <c r="U90" s="157"/>
      <c r="V90" s="158">
        <v>33.548571781195619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-403.11705574906046</v>
      </c>
      <c r="AF90" s="154">
        <f>M90/J90</f>
        <v>0.90401974863117607</v>
      </c>
      <c r="AG90" s="307">
        <f>AF106</f>
        <v>0.90436290909450845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2192</v>
      </c>
      <c r="G91" s="101">
        <f t="shared" si="40"/>
        <v>32901.919999999998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3799.7654921429312</v>
      </c>
      <c r="N91" s="104">
        <f>M91/L91</f>
        <v>633.29424869048853</v>
      </c>
      <c r="O91" s="106">
        <f>L91-I91</f>
        <v>0</v>
      </c>
      <c r="P91" s="107">
        <f>N91-K91</f>
        <v>-66.70575130951147</v>
      </c>
      <c r="Q91" s="108">
        <f>N91/K91</f>
        <v>0.90470606955784072</v>
      </c>
      <c r="R91" s="303"/>
      <c r="S91" s="46">
        <v>0.27708333333333329</v>
      </c>
      <c r="T91" s="47">
        <v>0.30111111111111105</v>
      </c>
      <c r="U91" s="109">
        <v>5.4666666666665886</v>
      </c>
      <c r="V91" s="110">
        <v>34.612662352967327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-400.23450785706882</v>
      </c>
      <c r="AF91" s="108">
        <f>M91/J91</f>
        <v>0.90470606955784072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3798.3242181969354</v>
      </c>
      <c r="N106" s="136">
        <f>M106/L106</f>
        <v>633.05403636615586</v>
      </c>
      <c r="O106" s="137">
        <f>L106-I106</f>
        <v>0</v>
      </c>
      <c r="P106" s="138">
        <f>N106-K106</f>
        <v>-66.945963633844144</v>
      </c>
      <c r="Q106" s="139">
        <f>N106/K106</f>
        <v>0.90436290909450834</v>
      </c>
      <c r="R106" s="304"/>
      <c r="S106" s="140">
        <v>0.25</v>
      </c>
      <c r="T106" s="141">
        <v>0.30111111111111105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-401.67578180306464</v>
      </c>
      <c r="AF106" s="139">
        <f>M106/J106</f>
        <v>0.90436290909450845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1636</v>
      </c>
      <c r="G107" s="146">
        <f t="shared" ref="G107:G109" si="44">E107*F107</f>
        <v>95166.12000000001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1805.6</v>
      </c>
      <c r="N107" s="150">
        <f>M107/L107</f>
        <v>106.21176470588235</v>
      </c>
      <c r="O107" s="152">
        <f>L107-I107</f>
        <v>-1</v>
      </c>
      <c r="P107" s="153">
        <f>N107-K107</f>
        <v>-4.8993464052287692</v>
      </c>
      <c r="Q107" s="154">
        <f>N107/K107</f>
        <v>0.95590588235294105</v>
      </c>
      <c r="R107" s="302">
        <f>Q123</f>
        <v>0.95151547619047616</v>
      </c>
      <c r="S107" s="155">
        <v>0.70833333333333337</v>
      </c>
      <c r="T107" s="156">
        <v>0.74607638888888894</v>
      </c>
      <c r="U107" s="157"/>
      <c r="V107" s="158">
        <v>54.364200265839607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-194.40000000000009</v>
      </c>
      <c r="AF107" s="154">
        <f>M107/J107</f>
        <v>0.90279999999999994</v>
      </c>
      <c r="AG107" s="307">
        <f>AF123</f>
        <v>0.90313333333333334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1912</v>
      </c>
      <c r="G108" s="101">
        <f t="shared" si="44"/>
        <v>96881.040000000008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1806.4</v>
      </c>
      <c r="N108" s="104">
        <f>M108/L108</f>
        <v>95.073684210526324</v>
      </c>
      <c r="O108" s="106">
        <f>L108-I108</f>
        <v>-1</v>
      </c>
      <c r="P108" s="107">
        <f>N108-K108</f>
        <v>-4.9263157894736764</v>
      </c>
      <c r="Q108" s="108">
        <f>N108/K108</f>
        <v>0.95073684210526321</v>
      </c>
      <c r="R108" s="303"/>
      <c r="S108" s="46">
        <v>0.74930555555555556</v>
      </c>
      <c r="T108" s="47">
        <v>0.79340277777777779</v>
      </c>
      <c r="U108" s="109">
        <v>4.6499999999999275</v>
      </c>
      <c r="V108" s="110">
        <v>63.507528786536753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-193.59999999999991</v>
      </c>
      <c r="AF108" s="108">
        <f>M108/J108</f>
        <v>0.9032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1312</v>
      </c>
      <c r="G109" s="101">
        <f t="shared" si="44"/>
        <v>75177.599999999991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1806.8</v>
      </c>
      <c r="N109" s="104">
        <f>M109/L109</f>
        <v>90.34</v>
      </c>
      <c r="O109" s="106">
        <f>L109-I109</f>
        <v>-1</v>
      </c>
      <c r="P109" s="107">
        <f>N109-K109</f>
        <v>-4.8980952380952374</v>
      </c>
      <c r="Q109" s="108">
        <f>N109/K109</f>
        <v>0.94857000000000002</v>
      </c>
      <c r="R109" s="303"/>
      <c r="S109" s="46">
        <v>0.79652777777777772</v>
      </c>
      <c r="T109" s="47">
        <v>0.82678240740740738</v>
      </c>
      <c r="U109" s="109">
        <v>5</v>
      </c>
      <c r="V109" s="110">
        <v>43.568740314367943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-193.20000000000005</v>
      </c>
      <c r="AF109" s="108">
        <f>M109/J109</f>
        <v>0.90339999999999998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1806.2666666666667</v>
      </c>
      <c r="N123" s="136">
        <f>M123/L123</f>
        <v>96.764285714285705</v>
      </c>
      <c r="O123" s="137">
        <f>L123-I123</f>
        <v>-1</v>
      </c>
      <c r="P123" s="138">
        <f>N123-K123</f>
        <v>-4.9306295399515818</v>
      </c>
      <c r="Q123" s="139">
        <f>N123/K123</f>
        <v>0.95151547619047616</v>
      </c>
      <c r="R123" s="304"/>
      <c r="S123" s="140">
        <v>0.70833333333333337</v>
      </c>
      <c r="T123" s="141">
        <v>0.82678240740740738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0"/>
      <c r="AB123" s="291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-193.73333333333335</v>
      </c>
      <c r="AF123" s="139">
        <f>M123/J123</f>
        <v>0.90313333333333334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1509</v>
      </c>
      <c r="G124" s="146">
        <f t="shared" ref="G124:G126" si="51">E124*F124</f>
        <v>85816.83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1803.8185642727756</v>
      </c>
      <c r="N124" s="150">
        <f>M124/L124</f>
        <v>78.426894098816334</v>
      </c>
      <c r="O124" s="152">
        <f>L124-I124</f>
        <v>0</v>
      </c>
      <c r="P124" s="153">
        <f>N124-K124</f>
        <v>-8.5296276403141036</v>
      </c>
      <c r="Q124" s="154">
        <f>N124/K124</f>
        <v>0.90190928213638777</v>
      </c>
      <c r="R124" s="302">
        <f>Q140</f>
        <v>0.90211063176752282</v>
      </c>
      <c r="S124" s="155">
        <v>0.70833333333333337</v>
      </c>
      <c r="T124" s="156">
        <v>0.74318287037037045</v>
      </c>
      <c r="U124" s="157"/>
      <c r="V124" s="158">
        <v>50.193518235855365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-196.18143572722443</v>
      </c>
      <c r="AF124" s="154">
        <f>M124/J124</f>
        <v>0.90190928213638777</v>
      </c>
      <c r="AG124" s="374">
        <f>AF140</f>
        <v>0.90211063176752293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1982</v>
      </c>
      <c r="G125" s="101">
        <f t="shared" si="51"/>
        <v>112557.78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1801.9667199915475</v>
      </c>
      <c r="N125" s="104">
        <f>M125/L125</f>
        <v>78.346379130067277</v>
      </c>
      <c r="O125" s="106">
        <f>L125-I125</f>
        <v>0</v>
      </c>
      <c r="P125" s="107">
        <f>N125-K125</f>
        <v>-8.6101426090631605</v>
      </c>
      <c r="Q125" s="108">
        <f>N125/K125</f>
        <v>0.90098335999577361</v>
      </c>
      <c r="R125" s="303"/>
      <c r="S125" s="46">
        <v>0.74722222222222223</v>
      </c>
      <c r="T125" s="47">
        <v>0.79304398148148147</v>
      </c>
      <c r="U125" s="109">
        <v>5.8166666666665634</v>
      </c>
      <c r="V125" s="110">
        <v>65.994559544672285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-198.03328000845249</v>
      </c>
      <c r="AF125" s="108">
        <f>M125/J125</f>
        <v>0.90098335999577372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2783</v>
      </c>
      <c r="G126" s="101">
        <f t="shared" si="51"/>
        <v>132470.80000000002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1806.8785063408138</v>
      </c>
      <c r="N126" s="104">
        <f>M126/L126</f>
        <v>78.559935058296247</v>
      </c>
      <c r="O126" s="106">
        <f>L126-I126</f>
        <v>0</v>
      </c>
      <c r="P126" s="107">
        <f>N126-K126</f>
        <v>-8.39658668083419</v>
      </c>
      <c r="Q126" s="108">
        <f>N126/K126</f>
        <v>0.90343925317040685</v>
      </c>
      <c r="R126" s="303"/>
      <c r="S126" s="46">
        <v>0.79652777777777772</v>
      </c>
      <c r="T126" s="47">
        <v>0.86069444444444443</v>
      </c>
      <c r="U126" s="109">
        <v>5.0166666666665982</v>
      </c>
      <c r="V126" s="110">
        <v>92.413518348922238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-193.12149365918617</v>
      </c>
      <c r="AF126" s="108">
        <f>M126/J126</f>
        <v>0.90343925317040696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1804.2212635350459</v>
      </c>
      <c r="N140" s="136">
        <f>M140/L140</f>
        <v>78.444402762393295</v>
      </c>
      <c r="O140" s="137">
        <f>L140-I140</f>
        <v>0</v>
      </c>
      <c r="P140" s="138">
        <f>N140-K140</f>
        <v>-8.5121189767371419</v>
      </c>
      <c r="Q140" s="139">
        <f>N140/K140</f>
        <v>0.90211063176752282</v>
      </c>
      <c r="R140" s="304"/>
      <c r="S140" s="140">
        <v>0.70833333333333337</v>
      </c>
      <c r="T140" s="141">
        <v>0.86069444444444443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0"/>
      <c r="AB140" s="291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-195.77873646495414</v>
      </c>
      <c r="AF140" s="139">
        <f>M140/J140</f>
        <v>0.90211063176752293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77" priority="2" operator="greaterThan">
      <formula>0</formula>
    </cfRule>
  </conditionalFormatting>
  <conditionalFormatting sqref="P5:P140 AE5:AE140">
    <cfRule type="cellIs" dxfId="676" priority="5" operator="lessThan">
      <formula>0</formula>
    </cfRule>
  </conditionalFormatting>
  <conditionalFormatting sqref="Q5:Q140 AF5:AF140">
    <cfRule type="cellIs" dxfId="675" priority="3" operator="greaterThan">
      <formula>1</formula>
    </cfRule>
    <cfRule type="cellIs" dxfId="674" priority="4" operator="lessThan">
      <formula>0.8</formula>
    </cfRule>
  </conditionalFormatting>
  <conditionalFormatting sqref="AG5 R5:R140 AG107:AG124">
    <cfRule type="cellIs" dxfId="673" priority="6" operator="lessThan">
      <formula>0.8</formula>
    </cfRule>
  </conditionalFormatting>
  <conditionalFormatting sqref="AG22">
    <cfRule type="cellIs" dxfId="672" priority="11" operator="lessThan">
      <formula>0.8</formula>
    </cfRule>
  </conditionalFormatting>
  <conditionalFormatting sqref="AG37">
    <cfRule type="cellIs" dxfId="671" priority="10" operator="lessThan">
      <formula>0.8</formula>
    </cfRule>
  </conditionalFormatting>
  <conditionalFormatting sqref="AG39:AG74">
    <cfRule type="cellIs" dxfId="670" priority="8" operator="lessThan">
      <formula>0.8</formula>
    </cfRule>
  </conditionalFormatting>
  <conditionalFormatting sqref="AG80:AG88">
    <cfRule type="cellIs" dxfId="669" priority="9" operator="lessThan">
      <formula>0.8</formula>
    </cfRule>
  </conditionalFormatting>
  <conditionalFormatting sqref="AG90:AG95">
    <cfRule type="cellIs" dxfId="668" priority="7" operator="lessThan">
      <formula>0.8</formula>
    </cfRule>
  </conditionalFormatting>
  <conditionalFormatting sqref="AG139">
    <cfRule type="cellIs" dxfId="667" priority="1" operator="lessThan">
      <formula>0.8</formula>
    </cfRule>
  </conditionalFormatting>
  <dataValidations count="1">
    <dataValidation type="list" allowBlank="1" showInputMessage="1" showErrorMessage="1" sqref="AA5:AB140" xr:uid="{C354CA1B-69B4-4F02-8C25-7D779519C27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C174-4C0F-4FB1-80A0-59798D6F71D7}">
  <sheetPr>
    <tabColor theme="9" tint="0.59999389629810485"/>
  </sheetPr>
  <dimension ref="B1:AR42"/>
  <sheetViews>
    <sheetView zoomScale="70" zoomScaleNormal="70" workbookViewId="0">
      <selection activeCell="M50" sqref="M5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264</v>
      </c>
      <c r="D3" s="278"/>
      <c r="E3" s="3" t="s">
        <v>2</v>
      </c>
      <c r="F3" s="279">
        <f>'0929(18度C)'!D1+'0929(4度C)'!D1</f>
        <v>154969</v>
      </c>
      <c r="G3" s="280"/>
      <c r="H3" s="3" t="s">
        <v>3</v>
      </c>
      <c r="I3" s="281">
        <f>'0929(18度C)'!F1+'0929(4度C)'!F1</f>
        <v>4813434.32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473.31810731697414</v>
      </c>
      <c r="F6" s="254" t="e">
        <f>AVERAGE(#REF!,D14:K14)</f>
        <v>#REF!</v>
      </c>
      <c r="G6" s="255">
        <f>AVERAGE(D14:K14)</f>
        <v>274.37433742875504</v>
      </c>
      <c r="H6" s="256"/>
      <c r="I6" s="255">
        <f>AVERAGE(L14:O14)</f>
        <v>94.325718496683862</v>
      </c>
      <c r="J6" s="256"/>
      <c r="K6" s="255">
        <f>AVERAGE(D32:O32)</f>
        <v>716.2788331071913</v>
      </c>
      <c r="L6" s="256"/>
      <c r="M6" s="255">
        <f>AVERAGE(P32:X32)</f>
        <v>718.26923076923072</v>
      </c>
      <c r="N6" s="256"/>
      <c r="O6" s="244">
        <f>'0929(4度C)'!Y2</f>
        <v>0</v>
      </c>
      <c r="P6" s="244">
        <f>'0929(4度C)'!Z2</f>
        <v>0</v>
      </c>
      <c r="Q6" s="244">
        <f>'0929(4度C)'!AC2</f>
        <v>0</v>
      </c>
      <c r="R6" s="244">
        <f>'0929(4度C)'!AD2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428.77246961198182</v>
      </c>
      <c r="F7" s="250" t="e">
        <f>AVERAGE(#REF!,D15:K15)</f>
        <v>#REF!</v>
      </c>
      <c r="G7" s="251">
        <f>AVERAGE(D15:K15)</f>
        <v>248.00466347058941</v>
      </c>
      <c r="H7" s="252"/>
      <c r="I7" s="251">
        <f>AVERAGE(L15:O15)</f>
        <v>87.580793513701821</v>
      </c>
      <c r="J7" s="252"/>
      <c r="K7" s="251">
        <f>AVERAGE(D33:O33)</f>
        <v>644.55582925433259</v>
      </c>
      <c r="L7" s="252"/>
      <c r="M7" s="251">
        <f>AVERAGE(P33:X33)</f>
        <v>654.73665723085958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0.90405811314458273</v>
      </c>
      <c r="F8" s="258" t="e">
        <f>AVERAGE(D16:K16,#REF!)</f>
        <v>#REF!</v>
      </c>
      <c r="G8" s="236">
        <f>AVERAGE(D16:K16)</f>
        <v>0.90268739974791334</v>
      </c>
      <c r="H8" s="237"/>
      <c r="I8" s="236">
        <f>AVERAGE(L16:O16)</f>
        <v>0.92658388731233288</v>
      </c>
      <c r="J8" s="237"/>
      <c r="K8" s="236">
        <f>AVERAGE(D34:O34)</f>
        <v>0.89413042426510336</v>
      </c>
      <c r="L8" s="237"/>
      <c r="M8" s="236">
        <f>AVERAGE(P34:X34)</f>
        <v>0.90477898503519127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U13" s="20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76.978890143282868</v>
      </c>
      <c r="F15" s="35">
        <v>103.40927522305142</v>
      </c>
      <c r="G15" s="35">
        <v>77.854965307361709</v>
      </c>
      <c r="H15" s="35">
        <v>155.65013014357558</v>
      </c>
      <c r="I15" s="35">
        <v>440.73068364010908</v>
      </c>
      <c r="J15" s="35">
        <v>633.40403636615588</v>
      </c>
      <c r="K15" s="36" t="s">
        <v>42</v>
      </c>
      <c r="L15" s="34" t="s">
        <v>42</v>
      </c>
      <c r="M15" s="204">
        <v>96.714285714285708</v>
      </c>
      <c r="N15" s="35">
        <v>78.447301313117933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0.90302159591158748</v>
      </c>
      <c r="F16" s="42">
        <f t="shared" si="0"/>
        <v>0.9030604514341819</v>
      </c>
      <c r="G16" s="42">
        <f t="shared" si="0"/>
        <v>0.90311759756539578</v>
      </c>
      <c r="H16" s="42">
        <f t="shared" si="0"/>
        <v>0.89641436208341962</v>
      </c>
      <c r="I16" s="42">
        <f t="shared" si="0"/>
        <v>0.90564748239838699</v>
      </c>
      <c r="J16" s="42">
        <f t="shared" si="0"/>
        <v>0.90486290909450839</v>
      </c>
      <c r="K16" s="43" t="s">
        <v>42</v>
      </c>
      <c r="L16" s="41" t="s">
        <v>42</v>
      </c>
      <c r="M16" s="44">
        <f>M15/M14</f>
        <v>0.95102380952380949</v>
      </c>
      <c r="N16" s="42">
        <f>N15/N14</f>
        <v>0.90214396510085615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0.6007175925925925</v>
      </c>
      <c r="F18" s="47">
        <v>0.5621180555555555</v>
      </c>
      <c r="G18" s="47">
        <v>0.5122106481481481</v>
      </c>
      <c r="H18" s="47">
        <v>0.43226851851851844</v>
      </c>
      <c r="I18" s="47">
        <v>0.45108796296296294</v>
      </c>
      <c r="J18" s="47">
        <v>0.30402777777777779</v>
      </c>
      <c r="K18" s="47" t="s">
        <v>42</v>
      </c>
      <c r="L18" s="46" t="s">
        <v>42</v>
      </c>
      <c r="M18" s="48">
        <v>0.82222222222222219</v>
      </c>
      <c r="N18" s="47">
        <v>0.86631944444444453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322.38805970149258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750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280.01819737218898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662.43890976538557</v>
      </c>
      <c r="N33" s="35">
        <v>842.78673003665654</v>
      </c>
      <c r="O33" s="35">
        <v>792.97947984309917</v>
      </c>
      <c r="P33" s="34">
        <v>259.96345968908787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697.13814747758613</v>
      </c>
      <c r="W33" s="35">
        <v>843.87326681769662</v>
      </c>
      <c r="X33" s="37">
        <v>817.97175493906764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0.86857496407114165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0.88325187968718077</v>
      </c>
      <c r="N34" s="42">
        <f>N33/N32</f>
        <v>0.91607253264853972</v>
      </c>
      <c r="O34" s="42">
        <f>O33/O32</f>
        <v>0.90862232065355109</v>
      </c>
      <c r="P34" s="41">
        <f>P33/P32</f>
        <v>0.86654486563029287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0.92951752997011483</v>
      </c>
      <c r="W34" s="42">
        <f>W33/W32</f>
        <v>0.91419603905250479</v>
      </c>
      <c r="X34" s="45">
        <f>X33/X32</f>
        <v>0.90885750548785293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0.32083333333333336</v>
      </c>
      <c r="N35" s="47">
        <v>0.25</v>
      </c>
      <c r="O35" s="47">
        <v>0.25</v>
      </c>
      <c r="P35" s="46">
        <v>0.73958333333333326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0.73263888888888884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0.45108796296296294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0.41805555555555557</v>
      </c>
      <c r="N36" s="47">
        <v>0.49387731481481506</v>
      </c>
      <c r="O36" s="47">
        <v>0.48483796296296311</v>
      </c>
      <c r="P36" s="46">
        <v>0.75293981481481476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0.72189814814814823</v>
      </c>
      <c r="W36" s="47">
        <v>1.1151851851851844</v>
      </c>
      <c r="X36" s="49">
        <v>1.1075810185185178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11.166666666666666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AA34-CDB0-4768-AC31-FF0248725733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50" sqref="M50"/>
      <selection pane="bottomLeft" activeCell="M50" sqref="M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82755</v>
      </c>
      <c r="E1" s="86" t="s">
        <v>3</v>
      </c>
      <c r="F1" s="87">
        <f>SUM(G5:G140)</f>
        <v>1668399.5800000003</v>
      </c>
      <c r="G1" s="88" t="s">
        <v>84</v>
      </c>
      <c r="H1" s="89">
        <f>L21+L38+L55+L72+L89+L106+L123+L140</f>
        <v>46.75595238095238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46294</v>
      </c>
      <c r="B2" s="348"/>
      <c r="C2" s="90" t="s">
        <v>40</v>
      </c>
      <c r="D2" s="91">
        <f>AVERAGE(N21,N38,N55,N72,N89,N106,N123,N140)</f>
        <v>649.64624324259614</v>
      </c>
      <c r="E2" s="91" t="s">
        <v>91</v>
      </c>
      <c r="F2" s="92">
        <f>F1/D1</f>
        <v>20.160710289408499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1162</v>
      </c>
      <c r="G5" s="146">
        <f t="shared" ref="G5:G10" si="0">E5*F5</f>
        <v>29793.68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10" si="1">F5/V5*60</f>
        <v>3217.2495511531815</v>
      </c>
      <c r="N5" s="150">
        <f t="shared" ref="N5:N10" si="2">M5/L5</f>
        <v>321.72495511531815</v>
      </c>
      <c r="O5" s="152">
        <f t="shared" ref="O5:O10" si="3">L5-I5</f>
        <v>0</v>
      </c>
      <c r="P5" s="153">
        <f t="shared" ref="P5:P10" si="4">N5-K5</f>
        <v>-38.275044884681847</v>
      </c>
      <c r="Q5" s="154">
        <f t="shared" ref="Q5:Q10" si="5">N5/K5</f>
        <v>0.89368043087588378</v>
      </c>
      <c r="R5" s="302">
        <f>Q21</f>
        <v>0.86857496407114165</v>
      </c>
      <c r="S5" s="155">
        <v>0.20833333333333334</v>
      </c>
      <c r="T5" s="156">
        <v>0.22337962962962965</v>
      </c>
      <c r="U5" s="157"/>
      <c r="V5" s="158">
        <v>21.670684505965589</v>
      </c>
      <c r="W5" s="159"/>
      <c r="X5" s="160"/>
      <c r="Y5" s="305"/>
      <c r="Z5" s="306"/>
      <c r="AA5" s="113">
        <f t="shared" ref="AA5:AA10" si="6">M5-J5</f>
        <v>-382.75044884681847</v>
      </c>
      <c r="AB5" s="154">
        <f t="shared" ref="AB5:AB10" si="7">M5/J5</f>
        <v>0.89368043087588378</v>
      </c>
      <c r="AC5" s="307">
        <f>AB21</f>
        <v>0.86857496407114165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1956</v>
      </c>
      <c r="G6" s="101">
        <f t="shared" si="0"/>
        <v>57741.120000000003</v>
      </c>
      <c r="H6" s="26"/>
      <c r="I6" s="102">
        <v>11</v>
      </c>
      <c r="J6" s="103">
        <v>3600</v>
      </c>
      <c r="K6" s="104">
        <f t="shared" ref="K6:K10" si="8">J6/I6</f>
        <v>327.27272727272725</v>
      </c>
      <c r="L6" s="105">
        <v>11</v>
      </c>
      <c r="M6" s="103">
        <f t="shared" si="1"/>
        <v>3155.723489074237</v>
      </c>
      <c r="N6" s="104">
        <f t="shared" si="2"/>
        <v>286.88395355220337</v>
      </c>
      <c r="O6" s="106">
        <f t="shared" si="3"/>
        <v>0</v>
      </c>
      <c r="P6" s="107">
        <f t="shared" si="4"/>
        <v>-40.388773720523886</v>
      </c>
      <c r="Q6" s="108">
        <f t="shared" si="5"/>
        <v>0.87658985807617695</v>
      </c>
      <c r="R6" s="303"/>
      <c r="S6" s="46">
        <v>0.22708333333333336</v>
      </c>
      <c r="T6" s="47">
        <v>0.25290509259259264</v>
      </c>
      <c r="U6" s="109">
        <v>5.333333333333341</v>
      </c>
      <c r="V6" s="110">
        <v>37.189570127523666</v>
      </c>
      <c r="W6" s="111"/>
      <c r="X6" s="114"/>
      <c r="Y6" s="294"/>
      <c r="Z6" s="295"/>
      <c r="AA6" s="115">
        <f t="shared" si="6"/>
        <v>-444.27651092576298</v>
      </c>
      <c r="AB6" s="108">
        <f t="shared" si="7"/>
        <v>0.87658985807617695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2357</v>
      </c>
      <c r="G7" s="101">
        <f t="shared" si="0"/>
        <v>70356.45</v>
      </c>
      <c r="H7" s="26"/>
      <c r="I7" s="102">
        <v>11</v>
      </c>
      <c r="J7" s="103">
        <v>3600</v>
      </c>
      <c r="K7" s="104">
        <f t="shared" si="8"/>
        <v>327.27272727272725</v>
      </c>
      <c r="L7" s="105">
        <v>11</v>
      </c>
      <c r="M7" s="103">
        <f t="shared" si="1"/>
        <v>3156.8314377596475</v>
      </c>
      <c r="N7" s="104">
        <f t="shared" si="2"/>
        <v>286.98467615996793</v>
      </c>
      <c r="O7" s="106">
        <f t="shared" si="3"/>
        <v>0</v>
      </c>
      <c r="P7" s="107">
        <f t="shared" si="4"/>
        <v>-40.288051112759319</v>
      </c>
      <c r="Q7" s="108">
        <f t="shared" si="5"/>
        <v>0.87689762159990203</v>
      </c>
      <c r="R7" s="303"/>
      <c r="S7" s="46">
        <v>0.25625000000000003</v>
      </c>
      <c r="T7" s="47">
        <v>0.28734953703703708</v>
      </c>
      <c r="U7" s="109">
        <v>4.8166666666666469</v>
      </c>
      <c r="V7" s="110">
        <v>44.798084024519063</v>
      </c>
      <c r="W7" s="111"/>
      <c r="X7" s="114"/>
      <c r="Y7" s="294"/>
      <c r="Z7" s="295"/>
      <c r="AA7" s="115">
        <f t="shared" si="6"/>
        <v>-443.16856224035246</v>
      </c>
      <c r="AB7" s="108">
        <f t="shared" si="7"/>
        <v>0.87689762159990214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196</v>
      </c>
      <c r="G8" s="101">
        <f t="shared" si="0"/>
        <v>5880</v>
      </c>
      <c r="H8" s="26"/>
      <c r="I8" s="102">
        <v>11</v>
      </c>
      <c r="J8" s="103">
        <v>3600</v>
      </c>
      <c r="K8" s="104">
        <f t="shared" si="8"/>
        <v>327.27272727272725</v>
      </c>
      <c r="L8" s="105">
        <v>11</v>
      </c>
      <c r="M8" s="103">
        <f t="shared" si="1"/>
        <v>3155.5472902507599</v>
      </c>
      <c r="N8" s="104">
        <f t="shared" si="2"/>
        <v>286.8679354773418</v>
      </c>
      <c r="O8" s="106">
        <f t="shared" si="3"/>
        <v>0</v>
      </c>
      <c r="P8" s="107">
        <f t="shared" si="4"/>
        <v>-40.404791795385449</v>
      </c>
      <c r="Q8" s="108">
        <f t="shared" si="5"/>
        <v>0.8765409139585445</v>
      </c>
      <c r="R8" s="303"/>
      <c r="S8" s="46">
        <v>0.29097222222222224</v>
      </c>
      <c r="T8" s="47">
        <v>0.29355324074074074</v>
      </c>
      <c r="U8" s="109">
        <v>5.2166666666666295</v>
      </c>
      <c r="V8" s="110">
        <v>3.7267703248603432</v>
      </c>
      <c r="W8" s="111"/>
      <c r="X8" s="114"/>
      <c r="Y8" s="294"/>
      <c r="Z8" s="295"/>
      <c r="AA8" s="115">
        <f t="shared" si="6"/>
        <v>-444.45270974924006</v>
      </c>
      <c r="AB8" s="108">
        <f t="shared" si="7"/>
        <v>0.87654091395854439</v>
      </c>
      <c r="AC8" s="308"/>
    </row>
    <row r="9" spans="1:29" ht="15.75" customHeight="1">
      <c r="A9" s="311"/>
      <c r="B9" s="98" t="s">
        <v>114</v>
      </c>
      <c r="C9" s="292" t="s">
        <v>265</v>
      </c>
      <c r="D9" s="293"/>
      <c r="E9" s="99">
        <v>30.95</v>
      </c>
      <c r="F9" s="100">
        <v>3534</v>
      </c>
      <c r="G9" s="101">
        <f t="shared" si="0"/>
        <v>109377.3</v>
      </c>
      <c r="H9" s="13"/>
      <c r="I9" s="102">
        <v>12</v>
      </c>
      <c r="J9" s="103">
        <v>3600</v>
      </c>
      <c r="K9" s="104">
        <f t="shared" si="8"/>
        <v>300</v>
      </c>
      <c r="L9" s="105">
        <v>12</v>
      </c>
      <c r="M9" s="103">
        <f t="shared" si="1"/>
        <v>2951.9999999999991</v>
      </c>
      <c r="N9" s="104">
        <f t="shared" si="2"/>
        <v>245.99999999999991</v>
      </c>
      <c r="O9" s="106">
        <f t="shared" si="3"/>
        <v>0</v>
      </c>
      <c r="P9" s="107">
        <f t="shared" si="4"/>
        <v>-54.000000000000085</v>
      </c>
      <c r="Q9" s="108">
        <f t="shared" si="5"/>
        <v>0.81999999999999973</v>
      </c>
      <c r="R9" s="303"/>
      <c r="S9" s="46">
        <v>0.29652777777777778</v>
      </c>
      <c r="T9" s="47">
        <v>0.34640046296296295</v>
      </c>
      <c r="U9" s="109">
        <v>5</v>
      </c>
      <c r="V9" s="110">
        <v>71.82926829268294</v>
      </c>
      <c r="W9" s="111"/>
      <c r="X9" s="114"/>
      <c r="Y9" s="294"/>
      <c r="Z9" s="295"/>
      <c r="AA9" s="115">
        <f t="shared" si="6"/>
        <v>-648.00000000000091</v>
      </c>
      <c r="AB9" s="108">
        <f t="shared" si="7"/>
        <v>0.81999999999999973</v>
      </c>
      <c r="AC9" s="308"/>
    </row>
    <row r="10" spans="1:29" ht="15.75" customHeight="1">
      <c r="A10" s="311"/>
      <c r="B10" s="98" t="s">
        <v>118</v>
      </c>
      <c r="C10" s="292" t="s">
        <v>119</v>
      </c>
      <c r="D10" s="293"/>
      <c r="E10" s="99">
        <v>28.57</v>
      </c>
      <c r="F10" s="100">
        <v>790</v>
      </c>
      <c r="G10" s="119">
        <f t="shared" si="0"/>
        <v>22570.3</v>
      </c>
      <c r="H10" s="120"/>
      <c r="I10" s="102">
        <v>12</v>
      </c>
      <c r="J10" s="103">
        <v>3600</v>
      </c>
      <c r="K10" s="104">
        <f t="shared" si="8"/>
        <v>300</v>
      </c>
      <c r="L10" s="105">
        <v>12</v>
      </c>
      <c r="M10" s="103">
        <f t="shared" si="1"/>
        <v>3123.8674556988344</v>
      </c>
      <c r="N10" s="104">
        <f t="shared" si="2"/>
        <v>260.32228797490285</v>
      </c>
      <c r="O10" s="106">
        <f t="shared" si="3"/>
        <v>0</v>
      </c>
      <c r="P10" s="107">
        <f t="shared" si="4"/>
        <v>-39.677712025097151</v>
      </c>
      <c r="Q10" s="108">
        <f t="shared" si="5"/>
        <v>0.86774095991634281</v>
      </c>
      <c r="R10" s="303"/>
      <c r="S10" s="46">
        <v>0.34930555555555554</v>
      </c>
      <c r="T10" s="118">
        <v>0.35983796296296294</v>
      </c>
      <c r="U10" s="109">
        <v>5</v>
      </c>
      <c r="V10" s="110">
        <v>15.173499091175826</v>
      </c>
      <c r="W10" s="111"/>
      <c r="X10" s="114"/>
      <c r="Y10" s="294"/>
      <c r="Z10" s="295"/>
      <c r="AA10" s="115">
        <f t="shared" si="6"/>
        <v>-476.13254430116558</v>
      </c>
      <c r="AB10" s="108">
        <f t="shared" si="7"/>
        <v>0.86774095991634292</v>
      </c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9">AVERAGE(I5:I20)</f>
        <v>11.166666666666666</v>
      </c>
      <c r="J21" s="135">
        <f t="shared" si="9"/>
        <v>3600</v>
      </c>
      <c r="K21" s="136">
        <f t="shared" ref="K21" si="10">J21/I21</f>
        <v>322.38805970149258</v>
      </c>
      <c r="L21" s="134">
        <f t="shared" ref="L21:M21" si="11">AVERAGE(L5:L20)</f>
        <v>11.166666666666666</v>
      </c>
      <c r="M21" s="135">
        <f t="shared" si="11"/>
        <v>3126.8698706561099</v>
      </c>
      <c r="N21" s="136">
        <f>M21/L21</f>
        <v>280.01819737218898</v>
      </c>
      <c r="O21" s="137">
        <f>L21-I21</f>
        <v>0</v>
      </c>
      <c r="P21" s="138">
        <f>N21-K21</f>
        <v>-42.369862329303601</v>
      </c>
      <c r="Q21" s="139">
        <f>N21/K21</f>
        <v>0.86857496407114165</v>
      </c>
      <c r="R21" s="304"/>
      <c r="S21" s="140">
        <v>0.20833333333333334</v>
      </c>
      <c r="T21" s="141">
        <v>0.45108796296296294</v>
      </c>
      <c r="U21" s="142"/>
      <c r="V21" s="164"/>
      <c r="W21" s="165"/>
      <c r="X21" s="136"/>
      <c r="Y21" s="290"/>
      <c r="Z21" s="291"/>
      <c r="AA21" s="166">
        <f>M21-J21</f>
        <v>-473.13012934389008</v>
      </c>
      <c r="AB21" s="139">
        <f>M21/J21</f>
        <v>0.86857496407114165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1497</v>
      </c>
      <c r="G22" s="146">
        <f t="shared" ref="G22:G23" si="12">E22*F22</f>
        <v>27739.410000000003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3069.3368532013246</v>
      </c>
      <c r="N22" s="150">
        <f>M22/L22</f>
        <v>1023.1122844004416</v>
      </c>
      <c r="O22" s="152">
        <f>L22-I22</f>
        <v>0</v>
      </c>
      <c r="P22" s="153">
        <f>N22-K22</f>
        <v>-76.887715599558419</v>
      </c>
      <c r="Q22" s="154">
        <f>N22/K22</f>
        <v>0.9301020767276742</v>
      </c>
      <c r="R22" s="302">
        <f>Q38</f>
        <v>0.88325187968718077</v>
      </c>
      <c r="S22" s="155">
        <v>0.32083333333333336</v>
      </c>
      <c r="T22" s="156">
        <v>0.34114583333333337</v>
      </c>
      <c r="U22" s="157"/>
      <c r="V22" s="110">
        <v>29.263650194118501</v>
      </c>
      <c r="W22" s="159"/>
      <c r="X22" s="160"/>
      <c r="Y22" s="305"/>
      <c r="Z22" s="306"/>
      <c r="AA22" s="113">
        <f>M22-J22</f>
        <v>-230.66314679867537</v>
      </c>
      <c r="AB22" s="154">
        <f>M22/J22</f>
        <v>0.93010207672767409</v>
      </c>
      <c r="AC22" s="307">
        <f>AB38</f>
        <v>0.88325187968718077</v>
      </c>
    </row>
    <row r="23" spans="1:29" ht="15.75" customHeight="1">
      <c r="A23" s="297"/>
      <c r="B23" s="98" t="s">
        <v>118</v>
      </c>
      <c r="C23" s="292" t="s">
        <v>266</v>
      </c>
      <c r="D23" s="293"/>
      <c r="E23" s="99">
        <v>22.95</v>
      </c>
      <c r="F23" s="100">
        <v>3940</v>
      </c>
      <c r="G23" s="101">
        <f t="shared" si="12"/>
        <v>90423</v>
      </c>
      <c r="H23" s="26"/>
      <c r="I23" s="102">
        <v>5</v>
      </c>
      <c r="J23" s="103">
        <v>2700</v>
      </c>
      <c r="K23" s="104">
        <f t="shared" ref="K23" si="13">J23/I23</f>
        <v>540</v>
      </c>
      <c r="L23" s="105">
        <v>5</v>
      </c>
      <c r="M23" s="103">
        <f>F23/V23*60</f>
        <v>2230.17442492176</v>
      </c>
      <c r="N23" s="104">
        <f>M23/L23</f>
        <v>446.034884984352</v>
      </c>
      <c r="O23" s="106">
        <f>L23-I23</f>
        <v>0</v>
      </c>
      <c r="P23" s="107">
        <f>N23-K23</f>
        <v>-93.965115015647996</v>
      </c>
      <c r="Q23" s="108">
        <f>N23/K23</f>
        <v>0.8259905277488</v>
      </c>
      <c r="R23" s="303"/>
      <c r="S23" s="46">
        <v>0.34444444444444444</v>
      </c>
      <c r="T23" s="47">
        <v>0.41805555555555557</v>
      </c>
      <c r="U23" s="109">
        <v>4.7499999999999432</v>
      </c>
      <c r="V23" s="110">
        <v>106.00067750677999</v>
      </c>
      <c r="W23" s="111"/>
      <c r="X23" s="114"/>
      <c r="Y23" s="294"/>
      <c r="Z23" s="295"/>
      <c r="AA23" s="115">
        <f>M23-J23</f>
        <v>-469.82557507824004</v>
      </c>
      <c r="AB23" s="108">
        <f>M23/J23</f>
        <v>0.8259905277488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14">AVERAGE(I22:I37)</f>
        <v>4</v>
      </c>
      <c r="J38" s="135">
        <f t="shared" si="14"/>
        <v>3000</v>
      </c>
      <c r="K38" s="136">
        <f t="shared" ref="K38" si="15">J38/I38</f>
        <v>750</v>
      </c>
      <c r="L38" s="134">
        <f t="shared" ref="L38:M38" si="16">AVERAGE(L22:L37)</f>
        <v>4</v>
      </c>
      <c r="M38" s="135">
        <f t="shared" si="16"/>
        <v>2649.7556390615423</v>
      </c>
      <c r="N38" s="136">
        <f t="shared" ref="N38:N46" si="17">M38/L38</f>
        <v>662.43890976538557</v>
      </c>
      <c r="O38" s="137">
        <f t="shared" ref="O38:O46" si="18">L38-I38</f>
        <v>0</v>
      </c>
      <c r="P38" s="138">
        <f t="shared" ref="P38:P46" si="19">N38-K38</f>
        <v>-87.561090234614426</v>
      </c>
      <c r="Q38" s="139">
        <f t="shared" ref="Q38:Q46" si="20">N38/K38</f>
        <v>0.88325187968718077</v>
      </c>
      <c r="R38" s="304"/>
      <c r="S38" s="140">
        <v>0.32083333333333336</v>
      </c>
      <c r="T38" s="141">
        <v>0.41805555555555557</v>
      </c>
      <c r="U38" s="142"/>
      <c r="V38" s="164"/>
      <c r="W38" s="97"/>
      <c r="X38" s="67"/>
      <c r="Y38" s="290"/>
      <c r="Z38" s="291"/>
      <c r="AA38" s="166">
        <f t="shared" ref="AA38:AA46" si="21">M38-J38</f>
        <v>-350.2443609384577</v>
      </c>
      <c r="AB38" s="139">
        <f t="shared" ref="AB38:AB46" si="22">M38/J38</f>
        <v>0.88325187968718077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840</v>
      </c>
      <c r="G39" s="146">
        <f t="shared" ref="G39:G46" si="23">E39*F39</f>
        <v>20848.8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24">F39/V39*60</f>
        <v>3274.0914970189024</v>
      </c>
      <c r="N39" s="150">
        <f t="shared" si="17"/>
        <v>654.81829940378043</v>
      </c>
      <c r="O39" s="152">
        <f t="shared" si="18"/>
        <v>0</v>
      </c>
      <c r="P39" s="153">
        <f t="shared" si="19"/>
        <v>-65.181700596219571</v>
      </c>
      <c r="Q39" s="154">
        <f t="shared" si="20"/>
        <v>0.90946986028302834</v>
      </c>
      <c r="R39" s="302">
        <f>Q55</f>
        <v>0.91607253264853972</v>
      </c>
      <c r="S39" s="155">
        <v>0.25</v>
      </c>
      <c r="T39" s="156">
        <v>0.26068287037037036</v>
      </c>
      <c r="U39" s="157"/>
      <c r="V39" s="158">
        <v>15.393583241607564</v>
      </c>
      <c r="W39" s="159"/>
      <c r="X39" s="160"/>
      <c r="Y39" s="305"/>
      <c r="Z39" s="306"/>
      <c r="AA39" s="113">
        <f t="shared" si="21"/>
        <v>-325.90850298109763</v>
      </c>
      <c r="AB39" s="154">
        <f t="shared" si="22"/>
        <v>0.90946986028302845</v>
      </c>
      <c r="AC39" s="307">
        <f>AB55</f>
        <v>0.91607253264853972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713</v>
      </c>
      <c r="G40" s="101">
        <f t="shared" si="23"/>
        <v>17846.39</v>
      </c>
      <c r="H40" s="26"/>
      <c r="I40" s="102">
        <v>5</v>
      </c>
      <c r="J40" s="103">
        <v>3600</v>
      </c>
      <c r="K40" s="104">
        <f t="shared" ref="K40:K63" si="25">J40/I40</f>
        <v>720</v>
      </c>
      <c r="L40" s="105">
        <v>5</v>
      </c>
      <c r="M40" s="103">
        <f t="shared" si="24"/>
        <v>3268.5051892111464</v>
      </c>
      <c r="N40" s="104">
        <f t="shared" si="17"/>
        <v>653.70103784222931</v>
      </c>
      <c r="O40" s="106">
        <f t="shared" si="18"/>
        <v>0</v>
      </c>
      <c r="P40" s="107">
        <f t="shared" si="19"/>
        <v>-66.298962157770688</v>
      </c>
      <c r="Q40" s="108">
        <f t="shared" si="20"/>
        <v>0.90791810811420737</v>
      </c>
      <c r="R40" s="303"/>
      <c r="S40" s="46">
        <v>0.27013888888888893</v>
      </c>
      <c r="T40" s="47">
        <v>0.27922453703703709</v>
      </c>
      <c r="U40" s="109">
        <v>13.616666666666744</v>
      </c>
      <c r="V40" s="110">
        <v>13.088551959840991</v>
      </c>
      <c r="W40" s="111"/>
      <c r="X40" s="114"/>
      <c r="Y40" s="294"/>
      <c r="Z40" s="295"/>
      <c r="AA40" s="115">
        <f t="shared" si="21"/>
        <v>-331.49481078885356</v>
      </c>
      <c r="AB40" s="108">
        <f t="shared" si="22"/>
        <v>0.90791810811420737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756</v>
      </c>
      <c r="G41" s="101">
        <f t="shared" si="23"/>
        <v>17992.8</v>
      </c>
      <c r="H41" s="26"/>
      <c r="I41" s="102">
        <v>4</v>
      </c>
      <c r="J41" s="103">
        <v>3600</v>
      </c>
      <c r="K41" s="104">
        <f t="shared" si="25"/>
        <v>900</v>
      </c>
      <c r="L41" s="105">
        <v>4</v>
      </c>
      <c r="M41" s="103">
        <f t="shared" si="24"/>
        <v>3269.5881466247347</v>
      </c>
      <c r="N41" s="104">
        <f t="shared" si="17"/>
        <v>817.39703665618367</v>
      </c>
      <c r="O41" s="106">
        <f t="shared" si="18"/>
        <v>0</v>
      </c>
      <c r="P41" s="107">
        <f t="shared" si="19"/>
        <v>-82.602963343816327</v>
      </c>
      <c r="Q41" s="108">
        <f t="shared" si="20"/>
        <v>0.9082189296179819</v>
      </c>
      <c r="R41" s="303"/>
      <c r="S41" s="46">
        <v>0.28888888888888897</v>
      </c>
      <c r="T41" s="47">
        <v>0.29851851851851863</v>
      </c>
      <c r="U41" s="109">
        <v>13.91666666666671</v>
      </c>
      <c r="V41" s="110">
        <v>13.873306962782481</v>
      </c>
      <c r="W41" s="111"/>
      <c r="X41" s="114"/>
      <c r="Y41" s="294"/>
      <c r="Z41" s="295"/>
      <c r="AA41" s="115">
        <f t="shared" si="21"/>
        <v>-330.41185337526531</v>
      </c>
      <c r="AB41" s="108">
        <f t="shared" si="22"/>
        <v>0.9082189296179819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684</v>
      </c>
      <c r="G42" s="101">
        <f t="shared" si="23"/>
        <v>20520</v>
      </c>
      <c r="H42" s="26"/>
      <c r="I42" s="102">
        <v>4</v>
      </c>
      <c r="J42" s="103">
        <v>3300</v>
      </c>
      <c r="K42" s="104">
        <f t="shared" si="25"/>
        <v>825</v>
      </c>
      <c r="L42" s="105">
        <v>4</v>
      </c>
      <c r="M42" s="103">
        <f t="shared" si="24"/>
        <v>3071.7312781355458</v>
      </c>
      <c r="N42" s="104">
        <f t="shared" si="17"/>
        <v>767.93281953388646</v>
      </c>
      <c r="O42" s="106">
        <f t="shared" si="18"/>
        <v>0</v>
      </c>
      <c r="P42" s="107">
        <f t="shared" si="19"/>
        <v>-57.067180466113541</v>
      </c>
      <c r="Q42" s="108">
        <f t="shared" si="20"/>
        <v>0.93082766004107453</v>
      </c>
      <c r="R42" s="303"/>
      <c r="S42" s="46">
        <v>0.30763888888888902</v>
      </c>
      <c r="T42" s="47">
        <v>0.31690972222222236</v>
      </c>
      <c r="U42" s="109">
        <v>13.133333333333361</v>
      </c>
      <c r="V42" s="110">
        <v>13.360543707752367</v>
      </c>
      <c r="W42" s="111"/>
      <c r="X42" s="114"/>
      <c r="Y42" s="294"/>
      <c r="Z42" s="295"/>
      <c r="AA42" s="115">
        <f t="shared" si="21"/>
        <v>-228.26872186445416</v>
      </c>
      <c r="AB42" s="108">
        <f t="shared" si="22"/>
        <v>0.93082766004107453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883</v>
      </c>
      <c r="G43" s="101">
        <f t="shared" si="23"/>
        <v>16052.94</v>
      </c>
      <c r="H43" s="13"/>
      <c r="I43" s="102">
        <v>3</v>
      </c>
      <c r="J43" s="103">
        <v>3600</v>
      </c>
      <c r="K43" s="104">
        <f t="shared" si="25"/>
        <v>1200</v>
      </c>
      <c r="L43" s="105">
        <v>3</v>
      </c>
      <c r="M43" s="103">
        <f t="shared" si="24"/>
        <v>3269.1693510876189</v>
      </c>
      <c r="N43" s="104">
        <f t="shared" si="17"/>
        <v>1089.7231170292064</v>
      </c>
      <c r="O43" s="106">
        <f t="shared" si="18"/>
        <v>0</v>
      </c>
      <c r="P43" s="107">
        <f t="shared" si="19"/>
        <v>-110.27688297079362</v>
      </c>
      <c r="Q43" s="108">
        <f t="shared" si="20"/>
        <v>0.90810259752433864</v>
      </c>
      <c r="R43" s="303"/>
      <c r="S43" s="46">
        <v>0.32638888888888906</v>
      </c>
      <c r="T43" s="47">
        <v>0.33763888888888904</v>
      </c>
      <c r="U43" s="109">
        <v>13.650000000000055</v>
      </c>
      <c r="V43" s="110">
        <v>16.205951515596492</v>
      </c>
      <c r="W43" s="111"/>
      <c r="X43" s="114"/>
      <c r="Y43" s="294"/>
      <c r="Z43" s="295"/>
      <c r="AA43" s="115">
        <f t="shared" si="21"/>
        <v>-330.83064891238109</v>
      </c>
      <c r="AB43" s="108">
        <f t="shared" si="22"/>
        <v>0.90810259752433864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1261</v>
      </c>
      <c r="G44" s="119">
        <f t="shared" si="23"/>
        <v>21525.27</v>
      </c>
      <c r="H44" s="120"/>
      <c r="I44" s="102">
        <v>3</v>
      </c>
      <c r="J44" s="103">
        <v>3300</v>
      </c>
      <c r="K44" s="104">
        <f t="shared" si="25"/>
        <v>1100</v>
      </c>
      <c r="L44" s="105">
        <v>3</v>
      </c>
      <c r="M44" s="103">
        <f t="shared" si="24"/>
        <v>3071.2125808972673</v>
      </c>
      <c r="N44" s="104">
        <f t="shared" si="17"/>
        <v>1023.7375269657558</v>
      </c>
      <c r="O44" s="106">
        <f t="shared" si="18"/>
        <v>0</v>
      </c>
      <c r="P44" s="107">
        <f t="shared" si="19"/>
        <v>-76.262473034244181</v>
      </c>
      <c r="Q44" s="108">
        <f t="shared" si="20"/>
        <v>0.93067047905977807</v>
      </c>
      <c r="R44" s="303"/>
      <c r="S44" s="46">
        <v>0.34722222222222243</v>
      </c>
      <c r="T44" s="118">
        <v>0.3643287037037039</v>
      </c>
      <c r="U44" s="109">
        <v>13.800000000000079</v>
      </c>
      <c r="V44" s="110">
        <v>24.635220782371118</v>
      </c>
      <c r="W44" s="111"/>
      <c r="X44" s="114"/>
      <c r="Y44" s="294"/>
      <c r="Z44" s="295"/>
      <c r="AA44" s="115">
        <f t="shared" si="21"/>
        <v>-228.78741910273266</v>
      </c>
      <c r="AB44" s="108">
        <f t="shared" si="22"/>
        <v>0.93067047905977796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3351</v>
      </c>
      <c r="G45" s="119">
        <f t="shared" si="23"/>
        <v>47014.53</v>
      </c>
      <c r="H45" s="60"/>
      <c r="I45" s="102">
        <v>3</v>
      </c>
      <c r="J45" s="103">
        <v>3000</v>
      </c>
      <c r="K45" s="104">
        <f t="shared" si="25"/>
        <v>1000</v>
      </c>
      <c r="L45" s="105">
        <v>3</v>
      </c>
      <c r="M45" s="103">
        <f t="shared" si="24"/>
        <v>2788.594886562817</v>
      </c>
      <c r="N45" s="104">
        <f t="shared" si="17"/>
        <v>929.5316288542723</v>
      </c>
      <c r="O45" s="121">
        <f t="shared" si="18"/>
        <v>0</v>
      </c>
      <c r="P45" s="122">
        <f t="shared" si="19"/>
        <v>-70.468371145727701</v>
      </c>
      <c r="Q45" s="123">
        <f t="shared" si="20"/>
        <v>0.92953162885427232</v>
      </c>
      <c r="R45" s="303"/>
      <c r="S45" s="46">
        <v>0.37361111111111134</v>
      </c>
      <c r="T45" s="118">
        <v>0.42368055555555578</v>
      </c>
      <c r="U45" s="109">
        <v>13.366666666666704</v>
      </c>
      <c r="V45" s="110">
        <v>72.100827900399594</v>
      </c>
      <c r="W45" s="111"/>
      <c r="X45" s="114"/>
      <c r="Y45" s="294"/>
      <c r="Z45" s="295"/>
      <c r="AA45" s="115">
        <f t="shared" si="21"/>
        <v>-211.40511343718299</v>
      </c>
      <c r="AB45" s="108">
        <f t="shared" si="22"/>
        <v>0.92953162885427232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4753</v>
      </c>
      <c r="G46" s="119">
        <f t="shared" si="23"/>
        <v>67872.84</v>
      </c>
      <c r="H46" s="60"/>
      <c r="I46" s="102">
        <v>3</v>
      </c>
      <c r="J46" s="103">
        <v>3600</v>
      </c>
      <c r="K46" s="104">
        <f t="shared" si="25"/>
        <v>1200</v>
      </c>
      <c r="L46" s="116">
        <v>3</v>
      </c>
      <c r="M46" s="103">
        <f t="shared" si="24"/>
        <v>3270.7089715616626</v>
      </c>
      <c r="N46" s="104">
        <f t="shared" si="17"/>
        <v>1090.2363238538876</v>
      </c>
      <c r="O46" s="121">
        <f t="shared" si="18"/>
        <v>0</v>
      </c>
      <c r="P46" s="122">
        <f t="shared" si="19"/>
        <v>-109.7636761461124</v>
      </c>
      <c r="Q46" s="123">
        <f t="shared" si="20"/>
        <v>0.9085302698782397</v>
      </c>
      <c r="R46" s="303"/>
      <c r="S46" s="46">
        <v>0.43333333333333357</v>
      </c>
      <c r="T46" s="118">
        <v>0.49387731481481506</v>
      </c>
      <c r="U46" s="109">
        <v>13.900000000000015</v>
      </c>
      <c r="V46" s="110">
        <v>87.19210497772761</v>
      </c>
      <c r="W46" s="111"/>
      <c r="X46" s="114"/>
      <c r="Y46" s="294"/>
      <c r="Z46" s="295"/>
      <c r="AA46" s="115">
        <f t="shared" si="21"/>
        <v>-329.29102843833743</v>
      </c>
      <c r="AB46" s="108">
        <f t="shared" si="22"/>
        <v>0.90853026987823959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26">AVERAGE(I39:I54)</f>
        <v>3.75</v>
      </c>
      <c r="J55" s="135">
        <f t="shared" si="26"/>
        <v>3450</v>
      </c>
      <c r="K55" s="136">
        <f t="shared" ref="K55" si="27">J55/I55</f>
        <v>920</v>
      </c>
      <c r="L55" s="134">
        <f t="shared" ref="L55:M55" si="28">AVERAGE(L39:L54)</f>
        <v>3.75</v>
      </c>
      <c r="M55" s="135">
        <f t="shared" si="28"/>
        <v>3160.4502376374621</v>
      </c>
      <c r="N55" s="136">
        <f t="shared" ref="N55:N63" si="29">M55/L55</f>
        <v>842.78673003665654</v>
      </c>
      <c r="O55" s="137">
        <f t="shared" ref="O55:O63" si="30">L55-I55</f>
        <v>0</v>
      </c>
      <c r="P55" s="138">
        <f t="shared" ref="P55:P63" si="31">N55-K55</f>
        <v>-77.213269963343464</v>
      </c>
      <c r="Q55" s="139">
        <f t="shared" ref="Q55:Q63" si="32">N55/K55</f>
        <v>0.91607253264853972</v>
      </c>
      <c r="R55" s="304"/>
      <c r="S55" s="140">
        <v>0.25</v>
      </c>
      <c r="T55" s="141">
        <v>0.49387731481481506</v>
      </c>
      <c r="U55" s="142"/>
      <c r="V55" s="164"/>
      <c r="W55" s="97"/>
      <c r="X55" s="67"/>
      <c r="Y55" s="290"/>
      <c r="Z55" s="291"/>
      <c r="AA55" s="166">
        <f t="shared" ref="AA55:AA63" si="33">M55-J55</f>
        <v>-289.54976236253788</v>
      </c>
      <c r="AB55" s="139">
        <f t="shared" ref="AB55:AB63" si="34">M55/J55</f>
        <v>0.91607253264853972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1389</v>
      </c>
      <c r="G56" s="146">
        <f t="shared" ref="G56:G63" si="35">E56*F56</f>
        <v>25252.02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36">F56/V56*60</f>
        <v>3272.4781256045999</v>
      </c>
      <c r="N56" s="150">
        <f t="shared" si="29"/>
        <v>1090.8260418682</v>
      </c>
      <c r="O56" s="152">
        <f t="shared" si="30"/>
        <v>0</v>
      </c>
      <c r="P56" s="153">
        <f t="shared" si="31"/>
        <v>-109.17395813179996</v>
      </c>
      <c r="Q56" s="154">
        <f t="shared" si="32"/>
        <v>0.90902170155683337</v>
      </c>
      <c r="R56" s="302">
        <f>Q72</f>
        <v>0.90862232065355109</v>
      </c>
      <c r="S56" s="155">
        <v>0.25</v>
      </c>
      <c r="T56" s="156">
        <v>0.26768518518518519</v>
      </c>
      <c r="U56" s="157"/>
      <c r="V56" s="158">
        <v>25.466938754434821</v>
      </c>
      <c r="W56" s="156"/>
      <c r="X56" s="167"/>
      <c r="Y56" s="305"/>
      <c r="Z56" s="306"/>
      <c r="AA56" s="113">
        <f t="shared" si="33"/>
        <v>-327.52187439540012</v>
      </c>
      <c r="AB56" s="154">
        <f t="shared" si="34"/>
        <v>0.90902170155683326</v>
      </c>
      <c r="AC56" s="307">
        <f>AB72</f>
        <v>0.90862232065355109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735</v>
      </c>
      <c r="G57" s="101">
        <f t="shared" si="35"/>
        <v>15229.199999999999</v>
      </c>
      <c r="H57" s="26"/>
      <c r="I57" s="102">
        <v>3</v>
      </c>
      <c r="J57" s="103">
        <v>3600</v>
      </c>
      <c r="K57" s="104">
        <f t="shared" si="25"/>
        <v>1200</v>
      </c>
      <c r="L57" s="105">
        <v>3</v>
      </c>
      <c r="M57" s="103">
        <f t="shared" si="36"/>
        <v>3273.0771385718599</v>
      </c>
      <c r="N57" s="104">
        <f t="shared" si="29"/>
        <v>1091.0257128572866</v>
      </c>
      <c r="O57" s="106">
        <f t="shared" si="30"/>
        <v>0</v>
      </c>
      <c r="P57" s="107">
        <f t="shared" si="31"/>
        <v>-108.97428714271337</v>
      </c>
      <c r="Q57" s="108">
        <f t="shared" si="32"/>
        <v>0.90918809404773882</v>
      </c>
      <c r="R57" s="303"/>
      <c r="S57" s="46">
        <v>0.27708333333333335</v>
      </c>
      <c r="T57" s="47">
        <v>0.28643518518518518</v>
      </c>
      <c r="U57" s="109">
        <v>13.533333333333344</v>
      </c>
      <c r="V57" s="110">
        <v>13.473559629957922</v>
      </c>
      <c r="W57" s="111"/>
      <c r="X57" s="13"/>
      <c r="Y57" s="294"/>
      <c r="Z57" s="295"/>
      <c r="AA57" s="115">
        <f t="shared" si="33"/>
        <v>-326.9228614281401</v>
      </c>
      <c r="AB57" s="108">
        <f t="shared" si="34"/>
        <v>0.90918809404773882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1047</v>
      </c>
      <c r="G58" s="101">
        <f t="shared" si="35"/>
        <v>31410</v>
      </c>
      <c r="H58" s="26"/>
      <c r="I58" s="102">
        <v>4</v>
      </c>
      <c r="J58" s="103">
        <v>3600</v>
      </c>
      <c r="K58" s="104">
        <f t="shared" si="25"/>
        <v>900</v>
      </c>
      <c r="L58" s="105">
        <v>4</v>
      </c>
      <c r="M58" s="103">
        <f t="shared" si="36"/>
        <v>3268.3227029180148</v>
      </c>
      <c r="N58" s="104">
        <f t="shared" si="29"/>
        <v>817.0806757295037</v>
      </c>
      <c r="O58" s="106">
        <f t="shared" si="30"/>
        <v>0</v>
      </c>
      <c r="P58" s="107">
        <f t="shared" si="31"/>
        <v>-82.919324270496304</v>
      </c>
      <c r="Q58" s="108">
        <f t="shared" si="32"/>
        <v>0.90786741747722632</v>
      </c>
      <c r="R58" s="303"/>
      <c r="S58" s="46">
        <v>0.29583333333333339</v>
      </c>
      <c r="T58" s="47">
        <v>0.3091782407407408</v>
      </c>
      <c r="U58" s="109">
        <v>13.533333333333424</v>
      </c>
      <c r="V58" s="110">
        <v>19.220868228193385</v>
      </c>
      <c r="W58" s="111"/>
      <c r="X58" s="13"/>
      <c r="Y58" s="294"/>
      <c r="Z58" s="295"/>
      <c r="AA58" s="115">
        <f t="shared" si="33"/>
        <v>-331.67729708198522</v>
      </c>
      <c r="AB58" s="108">
        <f t="shared" si="34"/>
        <v>0.90786741747722632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1297</v>
      </c>
      <c r="G59" s="101">
        <f t="shared" si="35"/>
        <v>32113.72</v>
      </c>
      <c r="H59" s="26"/>
      <c r="I59" s="102">
        <v>4</v>
      </c>
      <c r="J59" s="103">
        <v>3600</v>
      </c>
      <c r="K59" s="104">
        <f t="shared" si="25"/>
        <v>900</v>
      </c>
      <c r="L59" s="105">
        <v>4</v>
      </c>
      <c r="M59" s="103">
        <f t="shared" si="36"/>
        <v>3269.195094620613</v>
      </c>
      <c r="N59" s="104">
        <f t="shared" si="29"/>
        <v>817.29877365515324</v>
      </c>
      <c r="O59" s="106">
        <f t="shared" si="30"/>
        <v>0</v>
      </c>
      <c r="P59" s="107">
        <f t="shared" si="31"/>
        <v>-82.701226344846759</v>
      </c>
      <c r="Q59" s="108">
        <f t="shared" si="32"/>
        <v>0.90810974850572579</v>
      </c>
      <c r="R59" s="303"/>
      <c r="S59" s="46">
        <v>0.31875000000000009</v>
      </c>
      <c r="T59" s="47">
        <v>0.33527777777777784</v>
      </c>
      <c r="U59" s="109">
        <v>13.783333333333383</v>
      </c>
      <c r="V59" s="110">
        <v>23.804024460960147</v>
      </c>
      <c r="W59" s="111"/>
      <c r="X59" s="114"/>
      <c r="Y59" s="294"/>
      <c r="Z59" s="295"/>
      <c r="AA59" s="115">
        <f t="shared" si="33"/>
        <v>-330.80490537938704</v>
      </c>
      <c r="AB59" s="108">
        <f t="shared" si="34"/>
        <v>0.90810974850572579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2111</v>
      </c>
      <c r="G60" s="101">
        <f t="shared" si="35"/>
        <v>37765.79</v>
      </c>
      <c r="H60" s="13"/>
      <c r="I60" s="102">
        <v>4</v>
      </c>
      <c r="J60" s="103">
        <v>3600</v>
      </c>
      <c r="K60" s="104">
        <f t="shared" si="25"/>
        <v>900</v>
      </c>
      <c r="L60" s="105">
        <v>4</v>
      </c>
      <c r="M60" s="103">
        <f t="shared" si="36"/>
        <v>3272.3626418975373</v>
      </c>
      <c r="N60" s="104">
        <f t="shared" si="29"/>
        <v>818.09066047438432</v>
      </c>
      <c r="O60" s="106">
        <f t="shared" si="30"/>
        <v>0</v>
      </c>
      <c r="P60" s="107">
        <f t="shared" si="31"/>
        <v>-81.909339525615678</v>
      </c>
      <c r="Q60" s="108">
        <f t="shared" si="32"/>
        <v>0.90898962274931594</v>
      </c>
      <c r="R60" s="303"/>
      <c r="S60" s="46">
        <v>0.34444444444444455</v>
      </c>
      <c r="T60" s="47">
        <v>0.37131944444444454</v>
      </c>
      <c r="U60" s="109">
        <v>13.200000000000065</v>
      </c>
      <c r="V60" s="110">
        <v>38.705979092388723</v>
      </c>
      <c r="W60" s="111"/>
      <c r="X60" s="114"/>
      <c r="Y60" s="294"/>
      <c r="Z60" s="295"/>
      <c r="AA60" s="115">
        <f t="shared" si="33"/>
        <v>-327.63735810246271</v>
      </c>
      <c r="AB60" s="108">
        <f t="shared" si="34"/>
        <v>0.90898962274931594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1559</v>
      </c>
      <c r="G61" s="119">
        <f t="shared" si="35"/>
        <v>34796.879999999997</v>
      </c>
      <c r="H61" s="120"/>
      <c r="I61" s="102">
        <v>5</v>
      </c>
      <c r="J61" s="103">
        <v>3600</v>
      </c>
      <c r="K61" s="104">
        <f t="shared" si="25"/>
        <v>720</v>
      </c>
      <c r="L61" s="105">
        <v>5</v>
      </c>
      <c r="M61" s="103">
        <f t="shared" si="36"/>
        <v>3269.3856220132589</v>
      </c>
      <c r="N61" s="104">
        <f t="shared" si="29"/>
        <v>653.87712440265182</v>
      </c>
      <c r="O61" s="106">
        <f t="shared" si="30"/>
        <v>0</v>
      </c>
      <c r="P61" s="107">
        <f t="shared" si="31"/>
        <v>-66.122875597348184</v>
      </c>
      <c r="Q61" s="108">
        <f t="shared" si="32"/>
        <v>0.9081626727814609</v>
      </c>
      <c r="R61" s="303"/>
      <c r="S61" s="46">
        <v>0.3805555555555557</v>
      </c>
      <c r="T61" s="118">
        <v>0.40041666666666681</v>
      </c>
      <c r="U61" s="109">
        <v>13.300000000000081</v>
      </c>
      <c r="V61" s="110">
        <v>28.61088009018615</v>
      </c>
      <c r="W61" s="111"/>
      <c r="X61" s="49"/>
      <c r="Y61" s="294"/>
      <c r="Z61" s="295"/>
      <c r="AA61" s="115">
        <f t="shared" si="33"/>
        <v>-330.61437798674115</v>
      </c>
      <c r="AB61" s="108">
        <f t="shared" si="34"/>
        <v>0.90816267278146079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1263</v>
      </c>
      <c r="G62" s="119">
        <f t="shared" si="35"/>
        <v>34707.24</v>
      </c>
      <c r="H62" s="60"/>
      <c r="I62" s="102">
        <v>5</v>
      </c>
      <c r="J62" s="103">
        <v>3600</v>
      </c>
      <c r="K62" s="104">
        <f t="shared" si="25"/>
        <v>720</v>
      </c>
      <c r="L62" s="105">
        <v>5</v>
      </c>
      <c r="M62" s="103">
        <f t="shared" si="36"/>
        <v>3272.6628218819374</v>
      </c>
      <c r="N62" s="104">
        <f t="shared" si="29"/>
        <v>654.53256437638743</v>
      </c>
      <c r="O62" s="121">
        <f t="shared" si="30"/>
        <v>0</v>
      </c>
      <c r="P62" s="122">
        <f t="shared" si="31"/>
        <v>-65.467435623612573</v>
      </c>
      <c r="Q62" s="123">
        <f t="shared" si="32"/>
        <v>0.90907300607831587</v>
      </c>
      <c r="R62" s="303"/>
      <c r="S62" s="46">
        <v>0.40972222222222238</v>
      </c>
      <c r="T62" s="118">
        <v>0.42579861111111128</v>
      </c>
      <c r="U62" s="109">
        <v>13.400000000000016</v>
      </c>
      <c r="V62" s="110">
        <v>23.155456007662554</v>
      </c>
      <c r="W62" s="111"/>
      <c r="X62" s="114"/>
      <c r="Y62" s="294"/>
      <c r="Z62" s="295"/>
      <c r="AA62" s="115">
        <f t="shared" si="33"/>
        <v>-327.33717811806264</v>
      </c>
      <c r="AB62" s="108">
        <f t="shared" si="34"/>
        <v>0.90907300607831598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3880</v>
      </c>
      <c r="G63" s="119">
        <f t="shared" si="35"/>
        <v>64640.800000000003</v>
      </c>
      <c r="H63" s="60"/>
      <c r="I63" s="102">
        <v>5</v>
      </c>
      <c r="J63" s="103">
        <v>3600</v>
      </c>
      <c r="K63" s="104">
        <f t="shared" si="25"/>
        <v>720</v>
      </c>
      <c r="L63" s="116">
        <v>5</v>
      </c>
      <c r="M63" s="103">
        <f t="shared" si="36"/>
        <v>3270.8386873144514</v>
      </c>
      <c r="N63" s="104">
        <f t="shared" si="29"/>
        <v>654.16773746289027</v>
      </c>
      <c r="O63" s="121">
        <f t="shared" si="30"/>
        <v>0</v>
      </c>
      <c r="P63" s="122">
        <f t="shared" si="31"/>
        <v>-65.832262537109727</v>
      </c>
      <c r="Q63" s="123">
        <f t="shared" si="32"/>
        <v>0.90856630203179201</v>
      </c>
      <c r="R63" s="303"/>
      <c r="S63" s="46">
        <v>0.43541666666666684</v>
      </c>
      <c r="T63" s="118">
        <v>0.48483796296296311</v>
      </c>
      <c r="U63" s="109">
        <v>13.850000000000007</v>
      </c>
      <c r="V63" s="110">
        <v>71.174405788609022</v>
      </c>
      <c r="W63" s="111"/>
      <c r="X63" s="114"/>
      <c r="Y63" s="294"/>
      <c r="Z63" s="295"/>
      <c r="AA63" s="115">
        <f t="shared" si="33"/>
        <v>-329.16131268554864</v>
      </c>
      <c r="AB63" s="108">
        <f t="shared" si="34"/>
        <v>0.90856630203179201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7">AVERAGE(I56:I71)</f>
        <v>4.125</v>
      </c>
      <c r="J72" s="135">
        <f t="shared" si="37"/>
        <v>3600</v>
      </c>
      <c r="K72" s="136">
        <f t="shared" ref="K72" si="38">J72/I72</f>
        <v>872.72727272727275</v>
      </c>
      <c r="L72" s="134">
        <f t="shared" ref="L72:M72" si="39">AVERAGE(L56:L71)</f>
        <v>4.125</v>
      </c>
      <c r="M72" s="135">
        <f t="shared" si="39"/>
        <v>3271.0403543527841</v>
      </c>
      <c r="N72" s="136">
        <f>M72/L72</f>
        <v>792.97947984309917</v>
      </c>
      <c r="O72" s="137">
        <f>L72-I72</f>
        <v>0</v>
      </c>
      <c r="P72" s="138">
        <f>N72-K72</f>
        <v>-79.747792884173577</v>
      </c>
      <c r="Q72" s="139">
        <f>N72/K72</f>
        <v>0.90862232065355109</v>
      </c>
      <c r="R72" s="304"/>
      <c r="S72" s="140">
        <v>0.25</v>
      </c>
      <c r="T72" s="141">
        <v>0.48483796296296311</v>
      </c>
      <c r="U72" s="142"/>
      <c r="V72" s="164"/>
      <c r="W72" s="165"/>
      <c r="X72" s="136"/>
      <c r="Y72" s="290"/>
      <c r="Z72" s="291"/>
      <c r="AA72" s="166">
        <f>M72-J72</f>
        <v>-328.95964564721589</v>
      </c>
      <c r="AB72" s="139">
        <f>M72/J72</f>
        <v>0.90862232065355109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1000</v>
      </c>
      <c r="G73" s="146">
        <f t="shared" ref="G73" si="40">E73*F73</f>
        <v>28570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3119.5615162690542</v>
      </c>
      <c r="N73" s="150">
        <f>M73/L73</f>
        <v>259.96345968908787</v>
      </c>
      <c r="O73" s="152">
        <f>L73-I73</f>
        <v>0</v>
      </c>
      <c r="P73" s="153">
        <f>N73-K73</f>
        <v>-40.03654031091213</v>
      </c>
      <c r="Q73" s="154">
        <f>N73/K73</f>
        <v>0.86654486563029287</v>
      </c>
      <c r="R73" s="302">
        <f>Q89</f>
        <v>0.86654486563029287</v>
      </c>
      <c r="S73" s="155">
        <v>0.73958333333333326</v>
      </c>
      <c r="T73" s="156">
        <v>0.75293981481481476</v>
      </c>
      <c r="U73" s="157"/>
      <c r="V73" s="158">
        <v>19.233472296375499</v>
      </c>
      <c r="W73" s="156"/>
      <c r="X73" s="167"/>
      <c r="Y73" s="305"/>
      <c r="Z73" s="306"/>
      <c r="AA73" s="113">
        <f>M73-J73</f>
        <v>-480.43848373094579</v>
      </c>
      <c r="AB73" s="154">
        <f>M73/J73</f>
        <v>0.86654486563029287</v>
      </c>
      <c r="AC73" s="307">
        <f>AB89</f>
        <v>0.86654486563029287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1">AVERAGE(I73:I88)</f>
        <v>12</v>
      </c>
      <c r="J89" s="135">
        <f t="shared" si="41"/>
        <v>3600</v>
      </c>
      <c r="K89" s="136">
        <f t="shared" ref="K89" si="42">J89/I89</f>
        <v>300</v>
      </c>
      <c r="L89" s="134">
        <f t="shared" ref="L89:M89" si="43">AVERAGE(L73:L88)</f>
        <v>12</v>
      </c>
      <c r="M89" s="135">
        <f t="shared" si="43"/>
        <v>3119.5615162690542</v>
      </c>
      <c r="N89" s="136">
        <f>M89/L89</f>
        <v>259.96345968908787</v>
      </c>
      <c r="O89" s="137">
        <f>L89-I89</f>
        <v>0</v>
      </c>
      <c r="P89" s="138">
        <f>N89-K89</f>
        <v>-40.03654031091213</v>
      </c>
      <c r="Q89" s="139">
        <f>N89/K89</f>
        <v>0.86654486563029287</v>
      </c>
      <c r="R89" s="304"/>
      <c r="S89" s="140">
        <v>0.73958333333333326</v>
      </c>
      <c r="T89" s="141">
        <v>0.75293981481481476</v>
      </c>
      <c r="U89" s="142"/>
      <c r="V89" s="164"/>
      <c r="W89" s="165"/>
      <c r="X89" s="136"/>
      <c r="Y89" s="290"/>
      <c r="Z89" s="291"/>
      <c r="AA89" s="166">
        <f>M89-J89</f>
        <v>-480.43848373094579</v>
      </c>
      <c r="AB89" s="139">
        <f>M89/J89</f>
        <v>0.86654486563029287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908</v>
      </c>
      <c r="G90" s="146">
        <f t="shared" ref="G90" si="44">E90*F90</f>
        <v>22282.32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2788.5525899103445</v>
      </c>
      <c r="N90" s="150">
        <f>M90/L90</f>
        <v>697.13814747758613</v>
      </c>
      <c r="O90" s="152">
        <f>L90-I90</f>
        <v>0</v>
      </c>
      <c r="P90" s="153">
        <f>N90-K90</f>
        <v>-52.861852522413869</v>
      </c>
      <c r="Q90" s="154">
        <f>N90/K90</f>
        <v>0.92951752997011483</v>
      </c>
      <c r="R90" s="302">
        <f>Q106</f>
        <v>0.92951752997011483</v>
      </c>
      <c r="S90" s="155">
        <v>0.70833333333333337</v>
      </c>
      <c r="T90" s="156">
        <v>0.72189814814814823</v>
      </c>
      <c r="U90" s="157"/>
      <c r="V90" s="158">
        <v>19.537017231491983</v>
      </c>
      <c r="W90" s="159"/>
      <c r="X90" s="160"/>
      <c r="Y90" s="305"/>
      <c r="Z90" s="306"/>
      <c r="AA90" s="113">
        <f>M90-J90</f>
        <v>-211.44741008965548</v>
      </c>
      <c r="AB90" s="154">
        <f>M90/J90</f>
        <v>0.92951752997011483</v>
      </c>
      <c r="AC90" s="307">
        <f>AB106</f>
        <v>0.92951752997011483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45">AVERAGE(I90:I105)</f>
        <v>4</v>
      </c>
      <c r="J106" s="135">
        <f t="shared" si="45"/>
        <v>3000</v>
      </c>
      <c r="K106" s="136">
        <f t="shared" ref="K106" si="46">J106/I106</f>
        <v>750</v>
      </c>
      <c r="L106" s="134">
        <f t="shared" ref="L106:M106" si="47">AVERAGE(L90:L105)</f>
        <v>4</v>
      </c>
      <c r="M106" s="135">
        <f t="shared" si="47"/>
        <v>2788.5525899103445</v>
      </c>
      <c r="N106" s="136">
        <f t="shared" ref="N106:N120" si="48">M106/L106</f>
        <v>697.13814747758613</v>
      </c>
      <c r="O106" s="137">
        <f t="shared" ref="O106:O120" si="49">L106-I106</f>
        <v>0</v>
      </c>
      <c r="P106" s="138">
        <f t="shared" ref="P106:P120" si="50">N106-K106</f>
        <v>-52.861852522413869</v>
      </c>
      <c r="Q106" s="139">
        <f t="shared" ref="Q106:Q120" si="51">N106/K106</f>
        <v>0.92951752997011483</v>
      </c>
      <c r="R106" s="304"/>
      <c r="S106" s="140">
        <v>0.70833333333333337</v>
      </c>
      <c r="T106" s="141">
        <v>0.72189814814814823</v>
      </c>
      <c r="U106" s="142"/>
      <c r="V106" s="164"/>
      <c r="W106" s="97"/>
      <c r="X106" s="67"/>
      <c r="Y106" s="290"/>
      <c r="Z106" s="291"/>
      <c r="AA106" s="166">
        <f t="shared" ref="AA106:AA120" si="52">M106-J106</f>
        <v>-211.44741008965548</v>
      </c>
      <c r="AB106" s="139">
        <f t="shared" ref="AB106:AB120" si="53">M106/J106</f>
        <v>0.92951752997011483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321</v>
      </c>
      <c r="G107" s="146">
        <f t="shared" ref="G107:G120" si="54">E107*F107</f>
        <v>4503.63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55">F107/V107*60</f>
        <v>2791.1930972203972</v>
      </c>
      <c r="N107" s="150">
        <f t="shared" si="48"/>
        <v>930.39769907346579</v>
      </c>
      <c r="O107" s="152">
        <f t="shared" si="49"/>
        <v>0</v>
      </c>
      <c r="P107" s="153">
        <f t="shared" si="50"/>
        <v>-69.602300926534213</v>
      </c>
      <c r="Q107" s="154">
        <f t="shared" si="51"/>
        <v>0.93039769907346581</v>
      </c>
      <c r="R107" s="302">
        <f>Q123</f>
        <v>0.91419603905250479</v>
      </c>
      <c r="S107" s="155">
        <v>0.73263888888888884</v>
      </c>
      <c r="T107" s="156">
        <v>0.73743055555555548</v>
      </c>
      <c r="U107" s="157"/>
      <c r="V107" s="158">
        <v>6.9002750182995296</v>
      </c>
      <c r="W107" s="159"/>
      <c r="X107" s="160"/>
      <c r="Y107" s="305"/>
      <c r="Z107" s="306"/>
      <c r="AA107" s="113">
        <f t="shared" si="52"/>
        <v>-208.80690277960275</v>
      </c>
      <c r="AB107" s="154">
        <f t="shared" si="53"/>
        <v>0.9303976990734657</v>
      </c>
      <c r="AC107" s="307">
        <f>AB123</f>
        <v>0.91419603905250468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649</v>
      </c>
      <c r="G108" s="101">
        <f t="shared" si="54"/>
        <v>11798.82</v>
      </c>
      <c r="H108" s="26">
        <v>2</v>
      </c>
      <c r="I108" s="102">
        <v>3</v>
      </c>
      <c r="J108" s="103">
        <v>3000</v>
      </c>
      <c r="K108" s="104">
        <f t="shared" ref="K108:K137" si="56">J108/I108</f>
        <v>1000</v>
      </c>
      <c r="L108" s="105">
        <v>3</v>
      </c>
      <c r="M108" s="103">
        <f t="shared" si="55"/>
        <v>2788.5538193692014</v>
      </c>
      <c r="N108" s="104">
        <f t="shared" si="48"/>
        <v>929.51793978973376</v>
      </c>
      <c r="O108" s="106">
        <f t="shared" si="49"/>
        <v>0</v>
      </c>
      <c r="P108" s="107">
        <f t="shared" si="50"/>
        <v>-70.482060210266241</v>
      </c>
      <c r="Q108" s="108">
        <f t="shared" si="51"/>
        <v>0.92951793978973374</v>
      </c>
      <c r="R108" s="303"/>
      <c r="S108" s="46">
        <v>0.74652777777777768</v>
      </c>
      <c r="T108" s="47">
        <v>0.75621527777777764</v>
      </c>
      <c r="U108" s="109">
        <v>13.099999999999969</v>
      </c>
      <c r="V108" s="110">
        <v>13.964227525222595</v>
      </c>
      <c r="W108" s="111"/>
      <c r="X108" s="114"/>
      <c r="Y108" s="294"/>
      <c r="Z108" s="295"/>
      <c r="AA108" s="115">
        <f t="shared" si="52"/>
        <v>-211.44618063079861</v>
      </c>
      <c r="AB108" s="108">
        <f t="shared" si="53"/>
        <v>0.92951793978973385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408</v>
      </c>
      <c r="G109" s="101">
        <f t="shared" si="54"/>
        <v>7417.44</v>
      </c>
      <c r="H109" s="26">
        <v>2</v>
      </c>
      <c r="I109" s="102">
        <v>3</v>
      </c>
      <c r="J109" s="103">
        <v>3600</v>
      </c>
      <c r="K109" s="104">
        <f t="shared" si="56"/>
        <v>1200</v>
      </c>
      <c r="L109" s="105">
        <v>3</v>
      </c>
      <c r="M109" s="103">
        <f t="shared" si="55"/>
        <v>3273.396745747028</v>
      </c>
      <c r="N109" s="104">
        <f t="shared" si="48"/>
        <v>1091.1322485823428</v>
      </c>
      <c r="O109" s="106">
        <f t="shared" si="49"/>
        <v>0</v>
      </c>
      <c r="P109" s="107">
        <f t="shared" si="50"/>
        <v>-108.86775141765725</v>
      </c>
      <c r="Q109" s="108">
        <f t="shared" si="51"/>
        <v>0.90927687381861899</v>
      </c>
      <c r="R109" s="303"/>
      <c r="S109" s="46">
        <v>0.76527777777777761</v>
      </c>
      <c r="T109" s="47">
        <v>0.77046296296296279</v>
      </c>
      <c r="U109" s="109">
        <v>13.049999999999962</v>
      </c>
      <c r="V109" s="110">
        <v>7.4784701951591188</v>
      </c>
      <c r="W109" s="111"/>
      <c r="X109" s="114"/>
      <c r="Y109" s="294"/>
      <c r="Z109" s="295"/>
      <c r="AA109" s="115">
        <f t="shared" si="52"/>
        <v>-326.60325425297196</v>
      </c>
      <c r="AB109" s="108">
        <f t="shared" si="53"/>
        <v>0.90927687381861888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1075</v>
      </c>
      <c r="G110" s="101">
        <f t="shared" si="54"/>
        <v>17952.5</v>
      </c>
      <c r="H110" s="26">
        <v>2</v>
      </c>
      <c r="I110" s="102">
        <v>3</v>
      </c>
      <c r="J110" s="103">
        <v>3600</v>
      </c>
      <c r="K110" s="104">
        <f t="shared" si="56"/>
        <v>1200</v>
      </c>
      <c r="L110" s="105">
        <v>3</v>
      </c>
      <c r="M110" s="103">
        <f t="shared" si="55"/>
        <v>3272.4488396916672</v>
      </c>
      <c r="N110" s="104">
        <f t="shared" si="48"/>
        <v>1090.8162798972223</v>
      </c>
      <c r="O110" s="106">
        <f t="shared" si="49"/>
        <v>0</v>
      </c>
      <c r="P110" s="107">
        <f t="shared" si="50"/>
        <v>-109.18372010277767</v>
      </c>
      <c r="Q110" s="108">
        <f t="shared" si="51"/>
        <v>0.90901356658101862</v>
      </c>
      <c r="R110" s="303"/>
      <c r="S110" s="46">
        <v>0.77986111111111089</v>
      </c>
      <c r="T110" s="47">
        <v>0.79354166666666648</v>
      </c>
      <c r="U110" s="109">
        <v>13.533333333333264</v>
      </c>
      <c r="V110" s="110">
        <v>19.710010197157811</v>
      </c>
      <c r="W110" s="111"/>
      <c r="X110" s="114"/>
      <c r="Y110" s="294"/>
      <c r="Z110" s="295"/>
      <c r="AA110" s="115">
        <f t="shared" si="52"/>
        <v>-327.55116030833278</v>
      </c>
      <c r="AB110" s="108">
        <f t="shared" si="53"/>
        <v>0.90901356658101862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746</v>
      </c>
      <c r="G111" s="101">
        <f t="shared" si="54"/>
        <v>22380</v>
      </c>
      <c r="H111" s="26">
        <v>2</v>
      </c>
      <c r="I111" s="102">
        <v>4</v>
      </c>
      <c r="J111" s="103">
        <v>3600</v>
      </c>
      <c r="K111" s="104">
        <f t="shared" si="56"/>
        <v>900</v>
      </c>
      <c r="L111" s="105">
        <v>4</v>
      </c>
      <c r="M111" s="103">
        <f t="shared" si="55"/>
        <v>3272.70212573448</v>
      </c>
      <c r="N111" s="104">
        <f t="shared" si="48"/>
        <v>818.17553143361999</v>
      </c>
      <c r="O111" s="106">
        <f t="shared" si="49"/>
        <v>0</v>
      </c>
      <c r="P111" s="107">
        <f t="shared" si="50"/>
        <v>-81.824468566380006</v>
      </c>
      <c r="Q111" s="108">
        <f t="shared" si="51"/>
        <v>0.90908392381513337</v>
      </c>
      <c r="R111" s="303"/>
      <c r="S111" s="46">
        <v>0.80277777777777748</v>
      </c>
      <c r="T111" s="47">
        <v>0.81226851851851822</v>
      </c>
      <c r="U111" s="109">
        <v>13.299999999999841</v>
      </c>
      <c r="V111" s="110">
        <v>13.67677175629135</v>
      </c>
      <c r="W111" s="111"/>
      <c r="X111" s="114"/>
      <c r="Y111" s="294"/>
      <c r="Z111" s="295"/>
      <c r="AA111" s="115">
        <f t="shared" si="52"/>
        <v>-327.29787426552002</v>
      </c>
      <c r="AB111" s="108">
        <f t="shared" si="53"/>
        <v>0.90908392381513337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483</v>
      </c>
      <c r="G112" s="119">
        <f t="shared" si="54"/>
        <v>12089.49</v>
      </c>
      <c r="H112" s="26">
        <v>2</v>
      </c>
      <c r="I112" s="102">
        <v>5</v>
      </c>
      <c r="J112" s="103">
        <v>3600</v>
      </c>
      <c r="K112" s="104">
        <f t="shared" si="56"/>
        <v>720</v>
      </c>
      <c r="L112" s="105">
        <v>5</v>
      </c>
      <c r="M112" s="103">
        <f t="shared" si="55"/>
        <v>3269.8672686981131</v>
      </c>
      <c r="N112" s="104">
        <f t="shared" si="48"/>
        <v>653.97345373962264</v>
      </c>
      <c r="O112" s="106">
        <f t="shared" si="49"/>
        <v>0</v>
      </c>
      <c r="P112" s="107">
        <f t="shared" si="50"/>
        <v>-66.026546260377359</v>
      </c>
      <c r="Q112" s="108">
        <f t="shared" si="51"/>
        <v>0.90829646352725368</v>
      </c>
      <c r="R112" s="303"/>
      <c r="S112" s="46">
        <v>0.82152777777777741</v>
      </c>
      <c r="T112" s="118">
        <v>0.82767361111111071</v>
      </c>
      <c r="U112" s="109">
        <v>13.333333333333233</v>
      </c>
      <c r="V112" s="110">
        <v>8.8627450653488733</v>
      </c>
      <c r="W112" s="111"/>
      <c r="X112" s="114"/>
      <c r="Y112" s="294"/>
      <c r="Z112" s="295"/>
      <c r="AA112" s="115">
        <f t="shared" si="52"/>
        <v>-330.13273130188691</v>
      </c>
      <c r="AB112" s="108">
        <f t="shared" si="53"/>
        <v>0.90829646352725368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2417</v>
      </c>
      <c r="G113" s="119">
        <f t="shared" si="54"/>
        <v>40267.22</v>
      </c>
      <c r="H113" s="26">
        <v>2</v>
      </c>
      <c r="I113" s="102">
        <v>5</v>
      </c>
      <c r="J113" s="103">
        <v>3600</v>
      </c>
      <c r="K113" s="104">
        <f t="shared" si="56"/>
        <v>720</v>
      </c>
      <c r="L113" s="105">
        <v>5</v>
      </c>
      <c r="M113" s="103">
        <f t="shared" si="55"/>
        <v>3273.1643693147907</v>
      </c>
      <c r="N113" s="104">
        <f t="shared" si="48"/>
        <v>654.63287386295815</v>
      </c>
      <c r="O113" s="121">
        <f t="shared" si="49"/>
        <v>0</v>
      </c>
      <c r="P113" s="122">
        <f t="shared" si="50"/>
        <v>-65.367126137041851</v>
      </c>
      <c r="Q113" s="123">
        <f t="shared" si="51"/>
        <v>0.90921232480966407</v>
      </c>
      <c r="R113" s="303"/>
      <c r="S113" s="46">
        <v>0.83680555555555514</v>
      </c>
      <c r="T113" s="118">
        <v>0.86756944444444406</v>
      </c>
      <c r="U113" s="109">
        <v>13.149999999999977</v>
      </c>
      <c r="V113" s="110">
        <v>44.305749310829356</v>
      </c>
      <c r="W113" s="111"/>
      <c r="X113" s="114"/>
      <c r="Y113" s="294"/>
      <c r="Z113" s="295"/>
      <c r="AA113" s="115">
        <f t="shared" si="52"/>
        <v>-326.83563068520925</v>
      </c>
      <c r="AB113" s="108">
        <f t="shared" si="53"/>
        <v>0.90921232480966407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803</v>
      </c>
      <c r="G114" s="119">
        <f t="shared" si="54"/>
        <v>14598.539999999999</v>
      </c>
      <c r="H114" s="26"/>
      <c r="I114" s="102">
        <v>3</v>
      </c>
      <c r="J114" s="103">
        <v>3000</v>
      </c>
      <c r="K114" s="104">
        <f t="shared" si="56"/>
        <v>1000</v>
      </c>
      <c r="L114" s="116">
        <v>3</v>
      </c>
      <c r="M114" s="103">
        <f t="shared" si="55"/>
        <v>2788.5538193692009</v>
      </c>
      <c r="N114" s="104">
        <f t="shared" si="48"/>
        <v>929.51793978973365</v>
      </c>
      <c r="O114" s="121">
        <f t="shared" si="49"/>
        <v>0</v>
      </c>
      <c r="P114" s="122">
        <f t="shared" si="50"/>
        <v>-70.482060210266354</v>
      </c>
      <c r="Q114" s="123">
        <f t="shared" si="51"/>
        <v>0.92951793978973363</v>
      </c>
      <c r="R114" s="303"/>
      <c r="S114" s="46">
        <v>0.87708333333333288</v>
      </c>
      <c r="T114" s="118">
        <v>0.88907407407407357</v>
      </c>
      <c r="U114" s="109">
        <v>13.699999999999903</v>
      </c>
      <c r="V114" s="110">
        <v>17.277773039682195</v>
      </c>
      <c r="W114" s="111"/>
      <c r="X114" s="114"/>
      <c r="Y114" s="294"/>
      <c r="Z114" s="295"/>
      <c r="AA114" s="115">
        <f t="shared" si="52"/>
        <v>-211.44618063079906</v>
      </c>
      <c r="AB114" s="108">
        <f t="shared" si="53"/>
        <v>0.92951793978973363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487</v>
      </c>
      <c r="G115" s="119">
        <f t="shared" si="54"/>
        <v>8853.66</v>
      </c>
      <c r="H115" s="26"/>
      <c r="I115" s="102">
        <v>3</v>
      </c>
      <c r="J115" s="103">
        <v>3600</v>
      </c>
      <c r="K115" s="104">
        <f t="shared" si="56"/>
        <v>1200</v>
      </c>
      <c r="L115" s="116">
        <v>3</v>
      </c>
      <c r="M115" s="103">
        <f t="shared" si="55"/>
        <v>3273.3967457470285</v>
      </c>
      <c r="N115" s="104">
        <f t="shared" si="48"/>
        <v>1091.1322485823428</v>
      </c>
      <c r="O115" s="121">
        <f t="shared" si="49"/>
        <v>0</v>
      </c>
      <c r="P115" s="122">
        <f t="shared" si="50"/>
        <v>-108.86775141765725</v>
      </c>
      <c r="Q115" s="123">
        <f t="shared" si="51"/>
        <v>0.90927687381861899</v>
      </c>
      <c r="R115" s="303"/>
      <c r="S115" s="46">
        <v>0.89861111111111058</v>
      </c>
      <c r="T115" s="118">
        <v>0.90480324074074026</v>
      </c>
      <c r="U115" s="109">
        <v>13.733333333333295</v>
      </c>
      <c r="V115" s="110">
        <v>8.9265073162806132</v>
      </c>
      <c r="W115" s="111"/>
      <c r="X115" s="114"/>
      <c r="Y115" s="294"/>
      <c r="Z115" s="295"/>
      <c r="AA115" s="115">
        <f t="shared" si="52"/>
        <v>-326.60325425297151</v>
      </c>
      <c r="AB115" s="108">
        <f t="shared" si="53"/>
        <v>0.90927687381861899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1463</v>
      </c>
      <c r="G116" s="119">
        <f t="shared" si="54"/>
        <v>24432.1</v>
      </c>
      <c r="H116" s="26"/>
      <c r="I116" s="102">
        <v>3</v>
      </c>
      <c r="J116" s="103">
        <v>3600</v>
      </c>
      <c r="K116" s="104">
        <f t="shared" si="56"/>
        <v>1200</v>
      </c>
      <c r="L116" s="116">
        <v>3</v>
      </c>
      <c r="M116" s="103">
        <f t="shared" si="55"/>
        <v>3272.4488396916672</v>
      </c>
      <c r="N116" s="104">
        <f t="shared" si="48"/>
        <v>1090.8162798972223</v>
      </c>
      <c r="O116" s="121">
        <f t="shared" si="49"/>
        <v>0</v>
      </c>
      <c r="P116" s="122">
        <f t="shared" si="50"/>
        <v>-109.18372010277767</v>
      </c>
      <c r="Q116" s="123">
        <f t="shared" si="51"/>
        <v>0.90901356658101862</v>
      </c>
      <c r="R116" s="303"/>
      <c r="S116" s="46">
        <v>0.91388888888888831</v>
      </c>
      <c r="T116" s="118">
        <v>0.93251157407407348</v>
      </c>
      <c r="U116" s="109">
        <v>13.083333333333194</v>
      </c>
      <c r="V116" s="110">
        <v>26.823948761341278</v>
      </c>
      <c r="W116" s="111"/>
      <c r="X116" s="114"/>
      <c r="Y116" s="294"/>
      <c r="Z116" s="295"/>
      <c r="AA116" s="115">
        <f t="shared" si="52"/>
        <v>-327.55116030833278</v>
      </c>
      <c r="AB116" s="108">
        <f t="shared" si="53"/>
        <v>0.90901356658101862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933</v>
      </c>
      <c r="G117" s="119">
        <f t="shared" si="54"/>
        <v>27990</v>
      </c>
      <c r="H117" s="60"/>
      <c r="I117" s="102">
        <v>4</v>
      </c>
      <c r="J117" s="103">
        <v>3600</v>
      </c>
      <c r="K117" s="104">
        <f t="shared" si="56"/>
        <v>900</v>
      </c>
      <c r="L117" s="116">
        <v>4</v>
      </c>
      <c r="M117" s="103">
        <f t="shared" si="55"/>
        <v>3272.7021257344804</v>
      </c>
      <c r="N117" s="104">
        <f t="shared" si="48"/>
        <v>818.17553143362011</v>
      </c>
      <c r="O117" s="121">
        <f t="shared" si="49"/>
        <v>0</v>
      </c>
      <c r="P117" s="122">
        <f t="shared" si="50"/>
        <v>-81.824468566379892</v>
      </c>
      <c r="Q117" s="123">
        <f t="shared" si="51"/>
        <v>0.90908392381513348</v>
      </c>
      <c r="R117" s="303"/>
      <c r="S117" s="46">
        <v>0.9416666666666661</v>
      </c>
      <c r="T117" s="118">
        <v>0.95354166666666607</v>
      </c>
      <c r="U117" s="109">
        <v>13.183333333333369</v>
      </c>
      <c r="V117" s="110">
        <v>17.105131432466258</v>
      </c>
      <c r="W117" s="124"/>
      <c r="X117" s="125"/>
      <c r="Y117" s="294"/>
      <c r="Z117" s="295"/>
      <c r="AA117" s="115">
        <f t="shared" si="52"/>
        <v>-327.29787426551957</v>
      </c>
      <c r="AB117" s="108">
        <f t="shared" si="53"/>
        <v>0.90908392381513348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501</v>
      </c>
      <c r="G118" s="119">
        <f t="shared" si="54"/>
        <v>12540.03</v>
      </c>
      <c r="H118" s="60"/>
      <c r="I118" s="102">
        <v>5</v>
      </c>
      <c r="J118" s="103">
        <v>3600</v>
      </c>
      <c r="K118" s="104">
        <f t="shared" si="56"/>
        <v>720</v>
      </c>
      <c r="L118" s="116">
        <v>5</v>
      </c>
      <c r="M118" s="103">
        <f t="shared" si="55"/>
        <v>3269.8672686981126</v>
      </c>
      <c r="N118" s="104">
        <f t="shared" si="48"/>
        <v>653.97345373962253</v>
      </c>
      <c r="O118" s="121">
        <f t="shared" si="49"/>
        <v>0</v>
      </c>
      <c r="P118" s="122">
        <f t="shared" si="50"/>
        <v>-66.026546260377472</v>
      </c>
      <c r="Q118" s="123">
        <f t="shared" si="51"/>
        <v>0.90829646352725346</v>
      </c>
      <c r="R118" s="303"/>
      <c r="S118" s="46">
        <v>0.9631944444444438</v>
      </c>
      <c r="T118" s="118">
        <v>0.96957175925925865</v>
      </c>
      <c r="U118" s="109">
        <v>13.899999999999935</v>
      </c>
      <c r="V118" s="110">
        <v>9.1930337013246088</v>
      </c>
      <c r="W118" s="124"/>
      <c r="X118" s="125"/>
      <c r="Y118" s="294"/>
      <c r="Z118" s="295"/>
      <c r="AA118" s="115">
        <f t="shared" si="52"/>
        <v>-330.13273130188736</v>
      </c>
      <c r="AB118" s="108">
        <f t="shared" si="53"/>
        <v>0.90829646352725346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5394</v>
      </c>
      <c r="G119" s="119">
        <f t="shared" si="54"/>
        <v>75677.819999999992</v>
      </c>
      <c r="H119" s="60"/>
      <c r="I119" s="102">
        <v>3</v>
      </c>
      <c r="J119" s="103">
        <v>3000</v>
      </c>
      <c r="K119" s="104">
        <f t="shared" si="56"/>
        <v>1000</v>
      </c>
      <c r="L119" s="116">
        <v>3</v>
      </c>
      <c r="M119" s="103">
        <f t="shared" si="55"/>
        <v>2789.9504401892577</v>
      </c>
      <c r="N119" s="104">
        <f t="shared" si="48"/>
        <v>929.98348006308595</v>
      </c>
      <c r="O119" s="121">
        <f t="shared" si="49"/>
        <v>0</v>
      </c>
      <c r="P119" s="122">
        <f t="shared" si="50"/>
        <v>-70.016519936914051</v>
      </c>
      <c r="Q119" s="123">
        <f t="shared" si="51"/>
        <v>0.92998348006308595</v>
      </c>
      <c r="R119" s="303"/>
      <c r="S119" s="46">
        <v>0.97916666666666596</v>
      </c>
      <c r="T119" s="118">
        <v>1.0597222222222216</v>
      </c>
      <c r="U119" s="109">
        <v>13.816666666666535</v>
      </c>
      <c r="V119" s="110">
        <v>116.002060587874</v>
      </c>
      <c r="W119" s="124"/>
      <c r="X119" s="125"/>
      <c r="Y119" s="294"/>
      <c r="Z119" s="295"/>
      <c r="AA119" s="115">
        <f t="shared" si="52"/>
        <v>-210.04955981074227</v>
      </c>
      <c r="AB119" s="108">
        <f t="shared" si="53"/>
        <v>0.92998348006308595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3594</v>
      </c>
      <c r="G120" s="119">
        <f t="shared" si="54"/>
        <v>59876.04</v>
      </c>
      <c r="H120" s="60"/>
      <c r="I120" s="102">
        <v>5</v>
      </c>
      <c r="J120" s="103">
        <v>3600</v>
      </c>
      <c r="K120" s="104">
        <f t="shared" si="56"/>
        <v>720</v>
      </c>
      <c r="L120" s="116">
        <v>5</v>
      </c>
      <c r="M120" s="103">
        <f t="shared" si="55"/>
        <v>3273.1643693147912</v>
      </c>
      <c r="N120" s="104">
        <f t="shared" si="48"/>
        <v>654.63287386295826</v>
      </c>
      <c r="O120" s="121">
        <f t="shared" si="49"/>
        <v>0</v>
      </c>
      <c r="P120" s="122">
        <f t="shared" si="50"/>
        <v>-65.367126137041737</v>
      </c>
      <c r="Q120" s="123">
        <f t="shared" si="51"/>
        <v>0.9092123248096643</v>
      </c>
      <c r="R120" s="303"/>
      <c r="S120" s="46">
        <v>1.0694444444444438</v>
      </c>
      <c r="T120" s="118">
        <v>1.1151851851851844</v>
      </c>
      <c r="U120" s="109">
        <v>13.99999999999995</v>
      </c>
      <c r="V120" s="110">
        <v>65.881201085279557</v>
      </c>
      <c r="W120" s="124"/>
      <c r="X120" s="125"/>
      <c r="Y120" s="294"/>
      <c r="Z120" s="295"/>
      <c r="AA120" s="115">
        <f t="shared" si="52"/>
        <v>-326.8356306852088</v>
      </c>
      <c r="AB120" s="108">
        <f t="shared" si="53"/>
        <v>0.90921232480966419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7">AVERAGE(I107:I122)</f>
        <v>3.7142857142857144</v>
      </c>
      <c r="J123" s="135">
        <f t="shared" si="57"/>
        <v>3428.5714285714284</v>
      </c>
      <c r="K123" s="136">
        <f t="shared" ref="K123" si="58">J123/I123</f>
        <v>923.07692307692298</v>
      </c>
      <c r="L123" s="134">
        <f t="shared" ref="L123:M123" si="59">AVERAGE(L107:L122)</f>
        <v>3.7142857142857144</v>
      </c>
      <c r="M123" s="135">
        <f t="shared" si="59"/>
        <v>3134.3864196085874</v>
      </c>
      <c r="N123" s="136">
        <f t="shared" ref="N123:N137" si="60">M123/L123</f>
        <v>843.87326681769662</v>
      </c>
      <c r="O123" s="137">
        <f t="shared" ref="O123:O137" si="61">L123-I123</f>
        <v>0</v>
      </c>
      <c r="P123" s="138">
        <f t="shared" ref="P123:P137" si="62">N123-K123</f>
        <v>-79.203656259226364</v>
      </c>
      <c r="Q123" s="139">
        <f t="shared" ref="Q123:Q137" si="63">N123/K123</f>
        <v>0.91419603905250479</v>
      </c>
      <c r="R123" s="304"/>
      <c r="S123" s="140">
        <v>0.73263888888888884</v>
      </c>
      <c r="T123" s="141">
        <v>1.1151851851851844</v>
      </c>
      <c r="U123" s="142"/>
      <c r="V123" s="164"/>
      <c r="W123" s="97"/>
      <c r="X123" s="67"/>
      <c r="Y123" s="290"/>
      <c r="Z123" s="291"/>
      <c r="AA123" s="166">
        <f t="shared" ref="AA123:AA137" si="64">M123-J123</f>
        <v>-294.18500896284104</v>
      </c>
      <c r="AB123" s="139">
        <f t="shared" ref="AB123:AB137" si="65">M123/J123</f>
        <v>0.91419603905250468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357</v>
      </c>
      <c r="G124" s="146">
        <f t="shared" ref="G124:G137" si="66">E124*F124</f>
        <v>5097.96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7">F124/V124*60</f>
        <v>3272.6408907733685</v>
      </c>
      <c r="N124" s="150">
        <f t="shared" si="60"/>
        <v>1090.8802969244562</v>
      </c>
      <c r="O124" s="152">
        <f t="shared" si="61"/>
        <v>0</v>
      </c>
      <c r="P124" s="153">
        <f t="shared" si="62"/>
        <v>-109.11970307554384</v>
      </c>
      <c r="Q124" s="154">
        <f t="shared" si="63"/>
        <v>0.90906691410371343</v>
      </c>
      <c r="R124" s="302">
        <f>Q140</f>
        <v>0.90885750548785293</v>
      </c>
      <c r="S124" s="155">
        <v>0.73263888888888884</v>
      </c>
      <c r="T124" s="156">
        <v>0.73717592592592585</v>
      </c>
      <c r="U124" s="157"/>
      <c r="V124" s="158">
        <v>6.5451727564701327</v>
      </c>
      <c r="W124" s="156"/>
      <c r="X124" s="167"/>
      <c r="Y124" s="305"/>
      <c r="Z124" s="306"/>
      <c r="AA124" s="169">
        <f t="shared" si="64"/>
        <v>-327.35910922663152</v>
      </c>
      <c r="AB124" s="154">
        <f t="shared" si="65"/>
        <v>0.90906691410371343</v>
      </c>
      <c r="AC124" s="307">
        <f>AB140</f>
        <v>0.90885750548785293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411</v>
      </c>
      <c r="G125" s="101">
        <f t="shared" si="66"/>
        <v>9781.8000000000011</v>
      </c>
      <c r="H125" s="26">
        <v>2</v>
      </c>
      <c r="I125" s="102">
        <v>4</v>
      </c>
      <c r="J125" s="103">
        <v>3600</v>
      </c>
      <c r="K125" s="104">
        <f t="shared" si="56"/>
        <v>900</v>
      </c>
      <c r="L125" s="105">
        <v>4</v>
      </c>
      <c r="M125" s="103">
        <f t="shared" si="67"/>
        <v>3272.8369586479967</v>
      </c>
      <c r="N125" s="104">
        <f t="shared" si="60"/>
        <v>818.20923966199916</v>
      </c>
      <c r="O125" s="106">
        <f t="shared" si="61"/>
        <v>0</v>
      </c>
      <c r="P125" s="107">
        <f t="shared" si="62"/>
        <v>-81.790760338000837</v>
      </c>
      <c r="Q125" s="108">
        <f t="shared" si="63"/>
        <v>0.90912137740222132</v>
      </c>
      <c r="R125" s="303"/>
      <c r="S125" s="46">
        <v>0.74652777777777768</v>
      </c>
      <c r="T125" s="47">
        <v>0.75175925925925913</v>
      </c>
      <c r="U125" s="109">
        <v>13.46666666666664</v>
      </c>
      <c r="V125" s="110">
        <v>7.5347474718652059</v>
      </c>
      <c r="W125" s="111"/>
      <c r="X125" s="13"/>
      <c r="Y125" s="294"/>
      <c r="Z125" s="295"/>
      <c r="AA125" s="170">
        <f t="shared" si="64"/>
        <v>-327.16304135200335</v>
      </c>
      <c r="AB125" s="108">
        <f t="shared" si="65"/>
        <v>0.90912137740222132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673</v>
      </c>
      <c r="G126" s="101">
        <f t="shared" si="66"/>
        <v>16703.86</v>
      </c>
      <c r="H126" s="26">
        <v>2</v>
      </c>
      <c r="I126" s="102">
        <v>5</v>
      </c>
      <c r="J126" s="103">
        <v>3600</v>
      </c>
      <c r="K126" s="104">
        <f t="shared" si="56"/>
        <v>720</v>
      </c>
      <c r="L126" s="105">
        <v>5</v>
      </c>
      <c r="M126" s="103">
        <f t="shared" si="67"/>
        <v>3273.7261021013096</v>
      </c>
      <c r="N126" s="104">
        <f t="shared" si="60"/>
        <v>654.74522042026194</v>
      </c>
      <c r="O126" s="106">
        <f t="shared" si="61"/>
        <v>0</v>
      </c>
      <c r="P126" s="107">
        <f t="shared" si="62"/>
        <v>-65.254779579738056</v>
      </c>
      <c r="Q126" s="108">
        <f t="shared" si="63"/>
        <v>0.90936836169480828</v>
      </c>
      <c r="R126" s="303"/>
      <c r="S126" s="46">
        <v>0.76111111111111096</v>
      </c>
      <c r="T126" s="47">
        <v>0.76967592592592582</v>
      </c>
      <c r="U126" s="109">
        <v>13.46666666666664</v>
      </c>
      <c r="V126" s="110">
        <v>12.334568849263613</v>
      </c>
      <c r="W126" s="111"/>
      <c r="X126" s="13"/>
      <c r="Y126" s="294"/>
      <c r="Z126" s="295"/>
      <c r="AA126" s="170">
        <f t="shared" si="64"/>
        <v>-326.27389789869039</v>
      </c>
      <c r="AB126" s="108">
        <f t="shared" si="65"/>
        <v>0.90936836169480817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603</v>
      </c>
      <c r="G127" s="101">
        <f t="shared" si="66"/>
        <v>14930.28</v>
      </c>
      <c r="H127" s="26">
        <v>2</v>
      </c>
      <c r="I127" s="102">
        <v>4</v>
      </c>
      <c r="J127" s="103">
        <v>3600</v>
      </c>
      <c r="K127" s="104">
        <f t="shared" si="56"/>
        <v>900</v>
      </c>
      <c r="L127" s="105">
        <v>4</v>
      </c>
      <c r="M127" s="103">
        <f t="shared" si="67"/>
        <v>3270.0658832322015</v>
      </c>
      <c r="N127" s="104">
        <f t="shared" si="60"/>
        <v>817.51647080805037</v>
      </c>
      <c r="O127" s="106">
        <f t="shared" si="61"/>
        <v>0</v>
      </c>
      <c r="P127" s="107">
        <f t="shared" si="62"/>
        <v>-82.483529191949629</v>
      </c>
      <c r="Q127" s="108">
        <f t="shared" si="63"/>
        <v>0.90835163423116705</v>
      </c>
      <c r="R127" s="303"/>
      <c r="S127" s="46">
        <v>0.77916666666666645</v>
      </c>
      <c r="T127" s="47">
        <v>0.78684027777777754</v>
      </c>
      <c r="U127" s="109">
        <v>13.666666666666512</v>
      </c>
      <c r="V127" s="110">
        <v>11.063997268531768</v>
      </c>
      <c r="W127" s="111"/>
      <c r="X127" s="13"/>
      <c r="Y127" s="294"/>
      <c r="Z127" s="295"/>
      <c r="AA127" s="170">
        <f t="shared" si="64"/>
        <v>-329.93411676779851</v>
      </c>
      <c r="AB127" s="108">
        <f t="shared" si="65"/>
        <v>0.90835163423116705</v>
      </c>
      <c r="AC127" s="308"/>
    </row>
    <row r="128" spans="1:29" ht="15.75" customHeight="1">
      <c r="A128" s="298"/>
      <c r="B128" s="98" t="s">
        <v>118</v>
      </c>
      <c r="C128" s="292" t="s">
        <v>223</v>
      </c>
      <c r="D128" s="293"/>
      <c r="E128" s="99">
        <v>22.32</v>
      </c>
      <c r="F128" s="100">
        <v>737</v>
      </c>
      <c r="G128" s="101">
        <f t="shared" si="66"/>
        <v>16449.84</v>
      </c>
      <c r="H128" s="26">
        <v>2</v>
      </c>
      <c r="I128" s="102">
        <v>5</v>
      </c>
      <c r="J128" s="103">
        <v>3600</v>
      </c>
      <c r="K128" s="104">
        <f t="shared" si="56"/>
        <v>720</v>
      </c>
      <c r="L128" s="105">
        <v>5</v>
      </c>
      <c r="M128" s="103">
        <f t="shared" si="67"/>
        <v>3271.7090353226913</v>
      </c>
      <c r="N128" s="104">
        <f t="shared" si="60"/>
        <v>654.34180706453822</v>
      </c>
      <c r="O128" s="106">
        <f t="shared" si="61"/>
        <v>0</v>
      </c>
      <c r="P128" s="107">
        <f t="shared" si="62"/>
        <v>-65.658192935461784</v>
      </c>
      <c r="Q128" s="108">
        <f t="shared" si="63"/>
        <v>0.90880806536741421</v>
      </c>
      <c r="R128" s="303"/>
      <c r="S128" s="46">
        <v>0.79722222222222194</v>
      </c>
      <c r="T128" s="47">
        <v>0.80659722222222197</v>
      </c>
      <c r="U128" s="109">
        <v>14.949999999999939</v>
      </c>
      <c r="V128" s="110">
        <v>13.515871834134096</v>
      </c>
      <c r="W128" s="111"/>
      <c r="X128" s="114"/>
      <c r="Y128" s="294"/>
      <c r="Z128" s="295"/>
      <c r="AA128" s="170">
        <f t="shared" si="64"/>
        <v>-328.29096467730869</v>
      </c>
      <c r="AB128" s="108">
        <f t="shared" si="65"/>
        <v>0.90880806536741421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1044</v>
      </c>
      <c r="G129" s="119">
        <f t="shared" si="66"/>
        <v>18979.919999999998</v>
      </c>
      <c r="H129" s="26">
        <v>2</v>
      </c>
      <c r="I129" s="102">
        <v>3</v>
      </c>
      <c r="J129" s="103">
        <v>3600</v>
      </c>
      <c r="K129" s="104">
        <f t="shared" si="56"/>
        <v>1200</v>
      </c>
      <c r="L129" s="105">
        <v>3</v>
      </c>
      <c r="M129" s="103">
        <f t="shared" si="67"/>
        <v>3268.550332813521</v>
      </c>
      <c r="N129" s="104">
        <f t="shared" si="60"/>
        <v>1089.5167776045071</v>
      </c>
      <c r="O129" s="106">
        <f t="shared" si="61"/>
        <v>0</v>
      </c>
      <c r="P129" s="107">
        <f t="shared" si="62"/>
        <v>-110.48322239549293</v>
      </c>
      <c r="Q129" s="108">
        <f t="shared" si="63"/>
        <v>0.90793064800375589</v>
      </c>
      <c r="R129" s="303"/>
      <c r="S129" s="46">
        <v>0.81666666666666632</v>
      </c>
      <c r="T129" s="118">
        <v>0.8299652777777774</v>
      </c>
      <c r="U129" s="109">
        <v>14.499999999999869</v>
      </c>
      <c r="V129" s="110">
        <v>19.164459354089367</v>
      </c>
      <c r="W129" s="111"/>
      <c r="X129" s="49"/>
      <c r="Y129" s="294"/>
      <c r="Z129" s="295"/>
      <c r="AA129" s="170">
        <f t="shared" si="64"/>
        <v>-331.44966718647902</v>
      </c>
      <c r="AB129" s="108">
        <f t="shared" si="65"/>
        <v>0.90793064800375578</v>
      </c>
      <c r="AC129" s="308"/>
    </row>
    <row r="130" spans="1:29" ht="15.75" customHeight="1">
      <c r="A130" s="298"/>
      <c r="B130" s="98" t="s">
        <v>118</v>
      </c>
      <c r="C130" s="292" t="s">
        <v>136</v>
      </c>
      <c r="D130" s="293"/>
      <c r="E130" s="99">
        <v>17.89</v>
      </c>
      <c r="F130" s="100">
        <v>1571</v>
      </c>
      <c r="G130" s="119">
        <f t="shared" si="66"/>
        <v>28105.190000000002</v>
      </c>
      <c r="H130" s="26">
        <v>2</v>
      </c>
      <c r="I130" s="102">
        <v>4</v>
      </c>
      <c r="J130" s="103">
        <v>3600</v>
      </c>
      <c r="K130" s="104">
        <f t="shared" si="56"/>
        <v>900</v>
      </c>
      <c r="L130" s="105">
        <v>4</v>
      </c>
      <c r="M130" s="103">
        <f t="shared" si="67"/>
        <v>3273.6799354028012</v>
      </c>
      <c r="N130" s="104">
        <f t="shared" si="60"/>
        <v>818.41998385070031</v>
      </c>
      <c r="O130" s="121">
        <f t="shared" si="61"/>
        <v>0</v>
      </c>
      <c r="P130" s="122">
        <f t="shared" si="62"/>
        <v>-81.580016149299695</v>
      </c>
      <c r="Q130" s="123">
        <f t="shared" si="63"/>
        <v>0.90935553761188925</v>
      </c>
      <c r="R130" s="303"/>
      <c r="S130" s="46">
        <v>0.8395833333333329</v>
      </c>
      <c r="T130" s="118">
        <v>0.85957175925925888</v>
      </c>
      <c r="U130" s="109">
        <v>13.849999999999927</v>
      </c>
      <c r="V130" s="110">
        <v>28.793285189745351</v>
      </c>
      <c r="W130" s="111"/>
      <c r="X130" s="114"/>
      <c r="Y130" s="294"/>
      <c r="Z130" s="295"/>
      <c r="AA130" s="170">
        <f t="shared" si="64"/>
        <v>-326.32006459719878</v>
      </c>
      <c r="AB130" s="108">
        <f t="shared" si="65"/>
        <v>0.90935553761188925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427</v>
      </c>
      <c r="G131" s="119">
        <f t="shared" si="66"/>
        <v>10162.6</v>
      </c>
      <c r="H131" s="26"/>
      <c r="I131" s="102">
        <v>4</v>
      </c>
      <c r="J131" s="103">
        <v>3600</v>
      </c>
      <c r="K131" s="104">
        <f t="shared" si="56"/>
        <v>900</v>
      </c>
      <c r="L131" s="116">
        <v>4</v>
      </c>
      <c r="M131" s="103">
        <f t="shared" si="67"/>
        <v>3272.8369586479962</v>
      </c>
      <c r="N131" s="104">
        <f t="shared" si="60"/>
        <v>818.20923966199905</v>
      </c>
      <c r="O131" s="121">
        <f t="shared" si="61"/>
        <v>0</v>
      </c>
      <c r="P131" s="122">
        <f t="shared" si="62"/>
        <v>-81.79076033800095</v>
      </c>
      <c r="Q131" s="123">
        <f t="shared" si="63"/>
        <v>0.90912137740222121</v>
      </c>
      <c r="R131" s="303"/>
      <c r="S131" s="46">
        <v>0.86874999999999958</v>
      </c>
      <c r="T131" s="118">
        <v>0.87417824074074035</v>
      </c>
      <c r="U131" s="109">
        <v>13.216666666666601</v>
      </c>
      <c r="V131" s="110">
        <v>7.8280709744195702</v>
      </c>
      <c r="W131" s="111"/>
      <c r="X131" s="114"/>
      <c r="Y131" s="294"/>
      <c r="Z131" s="295"/>
      <c r="AA131" s="170">
        <f t="shared" si="64"/>
        <v>-327.1630413520038</v>
      </c>
      <c r="AB131" s="108">
        <f t="shared" si="65"/>
        <v>0.90912137740222121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825</v>
      </c>
      <c r="G132" s="119">
        <f t="shared" si="66"/>
        <v>20476.5</v>
      </c>
      <c r="H132" s="26"/>
      <c r="I132" s="102">
        <v>5</v>
      </c>
      <c r="J132" s="103">
        <v>3600</v>
      </c>
      <c r="K132" s="104">
        <f t="shared" si="56"/>
        <v>720</v>
      </c>
      <c r="L132" s="116">
        <v>5</v>
      </c>
      <c r="M132" s="103">
        <f t="shared" si="67"/>
        <v>3273.7261021013101</v>
      </c>
      <c r="N132" s="104">
        <f t="shared" si="60"/>
        <v>654.74522042026206</v>
      </c>
      <c r="O132" s="121">
        <f t="shared" si="61"/>
        <v>0</v>
      </c>
      <c r="P132" s="122">
        <f t="shared" si="62"/>
        <v>-65.254779579737942</v>
      </c>
      <c r="Q132" s="123">
        <f t="shared" si="63"/>
        <v>0.90936836169480839</v>
      </c>
      <c r="R132" s="303"/>
      <c r="S132" s="46">
        <v>0.8840277777777773</v>
      </c>
      <c r="T132" s="118">
        <v>0.89452546296296254</v>
      </c>
      <c r="U132" s="109">
        <v>14.183333333333206</v>
      </c>
      <c r="V132" s="110">
        <v>15.12038529070205</v>
      </c>
      <c r="W132" s="124"/>
      <c r="X132" s="125"/>
      <c r="Y132" s="294"/>
      <c r="Z132" s="295"/>
      <c r="AA132" s="170">
        <f t="shared" si="64"/>
        <v>-326.27389789868994</v>
      </c>
      <c r="AB132" s="108">
        <f t="shared" si="65"/>
        <v>0.90936836169480839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762</v>
      </c>
      <c r="G133" s="119">
        <f t="shared" si="66"/>
        <v>18867.120000000003</v>
      </c>
      <c r="H133" s="26"/>
      <c r="I133" s="102">
        <v>4</v>
      </c>
      <c r="J133" s="103">
        <v>3600</v>
      </c>
      <c r="K133" s="104">
        <f t="shared" si="56"/>
        <v>900</v>
      </c>
      <c r="L133" s="116">
        <v>4</v>
      </c>
      <c r="M133" s="103">
        <f t="shared" si="67"/>
        <v>3270.0658832322015</v>
      </c>
      <c r="N133" s="104">
        <f t="shared" si="60"/>
        <v>817.51647080805037</v>
      </c>
      <c r="O133" s="121">
        <f t="shared" si="61"/>
        <v>0</v>
      </c>
      <c r="P133" s="122">
        <f t="shared" si="62"/>
        <v>-82.483529191949629</v>
      </c>
      <c r="Q133" s="123">
        <f t="shared" si="63"/>
        <v>0.90835163423116705</v>
      </c>
      <c r="R133" s="303"/>
      <c r="S133" s="46">
        <v>0.90416666666666612</v>
      </c>
      <c r="T133" s="118">
        <v>0.91386574074074023</v>
      </c>
      <c r="U133" s="109">
        <v>13.883333333333159</v>
      </c>
      <c r="V133" s="110">
        <v>13.981369682622233</v>
      </c>
      <c r="W133" s="124"/>
      <c r="X133" s="125"/>
      <c r="Y133" s="294"/>
      <c r="Z133" s="295"/>
      <c r="AA133" s="170">
        <f t="shared" si="64"/>
        <v>-329.93411676779851</v>
      </c>
      <c r="AB133" s="108">
        <f t="shared" si="65"/>
        <v>0.90835163423116705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1141</v>
      </c>
      <c r="G134" s="119">
        <f t="shared" si="66"/>
        <v>25467.119999999999</v>
      </c>
      <c r="H134" s="60"/>
      <c r="I134" s="102">
        <v>5</v>
      </c>
      <c r="J134" s="103">
        <v>3600</v>
      </c>
      <c r="K134" s="104">
        <f t="shared" si="56"/>
        <v>720</v>
      </c>
      <c r="L134" s="116">
        <v>5</v>
      </c>
      <c r="M134" s="103">
        <f t="shared" si="67"/>
        <v>3271.7090353226918</v>
      </c>
      <c r="N134" s="104">
        <f t="shared" si="60"/>
        <v>654.34180706453833</v>
      </c>
      <c r="O134" s="121">
        <f t="shared" si="61"/>
        <v>0</v>
      </c>
      <c r="P134" s="122">
        <f t="shared" si="62"/>
        <v>-65.65819293546167</v>
      </c>
      <c r="Q134" s="123">
        <f t="shared" si="63"/>
        <v>0.90880806536741432</v>
      </c>
      <c r="R134" s="303"/>
      <c r="S134" s="46">
        <v>0.92291666666666605</v>
      </c>
      <c r="T134" s="118">
        <v>0.93744212962962903</v>
      </c>
      <c r="U134" s="109">
        <v>13.033333333333186</v>
      </c>
      <c r="V134" s="110">
        <v>20.924843640090913</v>
      </c>
      <c r="W134" s="124"/>
      <c r="X134" s="125"/>
      <c r="Y134" s="294"/>
      <c r="Z134" s="295"/>
      <c r="AA134" s="170">
        <f t="shared" si="64"/>
        <v>-328.29096467730824</v>
      </c>
      <c r="AB134" s="108">
        <f t="shared" si="65"/>
        <v>0.90880806536741443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1551</v>
      </c>
      <c r="G135" s="119">
        <f t="shared" si="66"/>
        <v>28197.18</v>
      </c>
      <c r="H135" s="60"/>
      <c r="I135" s="102">
        <v>3</v>
      </c>
      <c r="J135" s="103">
        <v>3600</v>
      </c>
      <c r="K135" s="104">
        <f t="shared" si="56"/>
        <v>1200</v>
      </c>
      <c r="L135" s="116">
        <v>3</v>
      </c>
      <c r="M135" s="103">
        <f t="shared" si="67"/>
        <v>3268.550332813521</v>
      </c>
      <c r="N135" s="104">
        <f t="shared" si="60"/>
        <v>1089.5167776045071</v>
      </c>
      <c r="O135" s="121">
        <f t="shared" si="61"/>
        <v>0</v>
      </c>
      <c r="P135" s="122">
        <f t="shared" si="62"/>
        <v>-110.48322239549293</v>
      </c>
      <c r="Q135" s="123">
        <f t="shared" si="63"/>
        <v>0.90793064800375589</v>
      </c>
      <c r="R135" s="303"/>
      <c r="S135" s="46">
        <v>0.94722222222222152</v>
      </c>
      <c r="T135" s="118">
        <v>0.9669907407407401</v>
      </c>
      <c r="U135" s="109">
        <v>14.08333333333319</v>
      </c>
      <c r="V135" s="110">
        <v>28.471337603632765</v>
      </c>
      <c r="W135" s="124"/>
      <c r="X135" s="125"/>
      <c r="Y135" s="294"/>
      <c r="Z135" s="295"/>
      <c r="AA135" s="170">
        <f t="shared" si="64"/>
        <v>-331.44966718647902</v>
      </c>
      <c r="AB135" s="108">
        <f t="shared" si="65"/>
        <v>0.90793064800375578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2376</v>
      </c>
      <c r="G136" s="119">
        <f t="shared" si="66"/>
        <v>42506.64</v>
      </c>
      <c r="H136" s="60"/>
      <c r="I136" s="102">
        <v>4</v>
      </c>
      <c r="J136" s="103">
        <v>3600</v>
      </c>
      <c r="K136" s="104">
        <f t="shared" si="56"/>
        <v>900</v>
      </c>
      <c r="L136" s="116">
        <v>4</v>
      </c>
      <c r="M136" s="103">
        <f t="shared" si="67"/>
        <v>3273.6799354028012</v>
      </c>
      <c r="N136" s="104">
        <f t="shared" si="60"/>
        <v>818.41998385070031</v>
      </c>
      <c r="O136" s="121">
        <f t="shared" si="61"/>
        <v>0</v>
      </c>
      <c r="P136" s="122">
        <f t="shared" si="62"/>
        <v>-81.580016149299695</v>
      </c>
      <c r="Q136" s="123">
        <f t="shared" si="63"/>
        <v>0.90935553761188925</v>
      </c>
      <c r="R136" s="303"/>
      <c r="S136" s="46">
        <v>0.9763888888888882</v>
      </c>
      <c r="T136" s="118">
        <v>1.0066203703703698</v>
      </c>
      <c r="U136" s="109">
        <v>13.533333333333264</v>
      </c>
      <c r="V136" s="110">
        <v>43.54732374973581</v>
      </c>
      <c r="W136" s="124"/>
      <c r="X136" s="125"/>
      <c r="Y136" s="294"/>
      <c r="Z136" s="295"/>
      <c r="AA136" s="170">
        <f t="shared" si="64"/>
        <v>-326.32006459719878</v>
      </c>
      <c r="AB136" s="108">
        <f t="shared" si="65"/>
        <v>0.90935553761188925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7141</v>
      </c>
      <c r="G137" s="119">
        <f t="shared" si="66"/>
        <v>101973.48</v>
      </c>
      <c r="H137" s="60"/>
      <c r="I137" s="102">
        <v>3</v>
      </c>
      <c r="J137" s="103">
        <v>3600</v>
      </c>
      <c r="K137" s="104">
        <f t="shared" si="56"/>
        <v>1200</v>
      </c>
      <c r="L137" s="116">
        <v>3</v>
      </c>
      <c r="M137" s="103">
        <f t="shared" si="67"/>
        <v>3272.6408907733689</v>
      </c>
      <c r="N137" s="104">
        <f t="shared" si="60"/>
        <v>1090.8802969244564</v>
      </c>
      <c r="O137" s="121">
        <f t="shared" si="61"/>
        <v>0</v>
      </c>
      <c r="P137" s="122">
        <f t="shared" si="62"/>
        <v>-109.11970307554361</v>
      </c>
      <c r="Q137" s="123">
        <f t="shared" si="63"/>
        <v>0.90906691410371365</v>
      </c>
      <c r="R137" s="303"/>
      <c r="S137" s="46">
        <v>1.0166666666666659</v>
      </c>
      <c r="T137" s="118">
        <v>1.1075810185185178</v>
      </c>
      <c r="U137" s="109">
        <v>14.466666666666477</v>
      </c>
      <c r="V137" s="110">
        <v>130.92178894664767</v>
      </c>
      <c r="W137" s="111"/>
      <c r="X137" s="114"/>
      <c r="Y137" s="294"/>
      <c r="Z137" s="295"/>
      <c r="AA137" s="170">
        <f t="shared" si="64"/>
        <v>-327.35910922663106</v>
      </c>
      <c r="AB137" s="108">
        <f t="shared" si="65"/>
        <v>0.90906691410371354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8">AVERAGE(I124:I139)</f>
        <v>4</v>
      </c>
      <c r="J140" s="135">
        <f t="shared" si="68"/>
        <v>3600</v>
      </c>
      <c r="K140" s="136">
        <f t="shared" ref="K140" si="69">J140/I140</f>
        <v>900</v>
      </c>
      <c r="L140" s="134">
        <f t="shared" ref="L140:M140" si="70">AVERAGE(L124:L139)</f>
        <v>4</v>
      </c>
      <c r="M140" s="135">
        <f t="shared" si="70"/>
        <v>3271.8870197562705</v>
      </c>
      <c r="N140" s="136">
        <f>M140/L140</f>
        <v>817.97175493906764</v>
      </c>
      <c r="O140" s="137">
        <f>L140-I140</f>
        <v>0</v>
      </c>
      <c r="P140" s="138">
        <f>N140-K140</f>
        <v>-82.028245060932363</v>
      </c>
      <c r="Q140" s="139">
        <f>N140/K140</f>
        <v>0.90885750548785293</v>
      </c>
      <c r="R140" s="304"/>
      <c r="S140" s="140">
        <v>0.73263888888888884</v>
      </c>
      <c r="T140" s="141">
        <v>1.1075810185185178</v>
      </c>
      <c r="U140" s="142"/>
      <c r="V140" s="164"/>
      <c r="W140" s="165"/>
      <c r="X140" s="136"/>
      <c r="Y140" s="290"/>
      <c r="Z140" s="291"/>
      <c r="AA140" s="172">
        <f>M140-J140</f>
        <v>-328.11298024372945</v>
      </c>
      <c r="AB140" s="139">
        <f>M140/J140</f>
        <v>0.90885750548785293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66" priority="1" operator="greaterThan">
      <formula>0</formula>
    </cfRule>
  </conditionalFormatting>
  <conditionalFormatting sqref="P5:P140 AA5:AA140">
    <cfRule type="cellIs" dxfId="665" priority="4" operator="lessThan">
      <formula>0</formula>
    </cfRule>
  </conditionalFormatting>
  <conditionalFormatting sqref="Q5:Q140 AB5:AB140">
    <cfRule type="cellIs" dxfId="664" priority="2" operator="greaterThan">
      <formula>1</formula>
    </cfRule>
    <cfRule type="cellIs" dxfId="663" priority="3" operator="lessThan">
      <formula>0.8</formula>
    </cfRule>
  </conditionalFormatting>
  <conditionalFormatting sqref="AC5:AC6 R5:R140 AC73:AC78">
    <cfRule type="cellIs" dxfId="662" priority="5" operator="lessThan">
      <formula>0.8</formula>
    </cfRule>
  </conditionalFormatting>
  <conditionalFormatting sqref="AC12:AC20">
    <cfRule type="cellIs" dxfId="661" priority="12" operator="lessThan">
      <formula>0.8</formula>
    </cfRule>
  </conditionalFormatting>
  <conditionalFormatting sqref="AC22">
    <cfRule type="cellIs" dxfId="660" priority="11" operator="lessThan">
      <formula>0.8</formula>
    </cfRule>
  </conditionalFormatting>
  <conditionalFormatting sqref="AC39">
    <cfRule type="cellIs" dxfId="659" priority="7" operator="lessThan">
      <formula>0.8</formula>
    </cfRule>
  </conditionalFormatting>
  <conditionalFormatting sqref="AC56:AC61">
    <cfRule type="cellIs" dxfId="658" priority="6" operator="lessThan">
      <formula>0.8</formula>
    </cfRule>
  </conditionalFormatting>
  <conditionalFormatting sqref="AC90">
    <cfRule type="cellIs" dxfId="657" priority="10" operator="lessThan">
      <formula>0.8</formula>
    </cfRule>
  </conditionalFormatting>
  <conditionalFormatting sqref="AC107">
    <cfRule type="cellIs" dxfId="656" priority="9" operator="lessThan">
      <formula>0.8</formula>
    </cfRule>
  </conditionalFormatting>
  <conditionalFormatting sqref="AC124:AC129">
    <cfRule type="cellIs" dxfId="655" priority="8" operator="lessThan">
      <formula>0.8</formula>
    </cfRule>
  </conditionalFormatting>
  <dataValidations count="1">
    <dataValidation type="list" allowBlank="1" showInputMessage="1" showErrorMessage="1" sqref="Y5:Z140" xr:uid="{B29C8871-B969-47F1-B141-69078A43B56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034-4D04-4BED-8487-DDA53B71B39B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50" sqref="M50"/>
      <selection pane="bottomLeft" activeCell="M50" sqref="M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72214</v>
      </c>
      <c r="E1" s="86" t="s">
        <v>3</v>
      </c>
      <c r="F1" s="87">
        <f>SUM(G5:G140)</f>
        <v>3145034.7399999998</v>
      </c>
      <c r="G1" s="88" t="s">
        <v>84</v>
      </c>
      <c r="H1" s="89">
        <f>L21+L38+L55+L72+L89+L106+L123+L140</f>
        <v>137.46666666666667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46294</v>
      </c>
      <c r="B2" s="348"/>
      <c r="C2" s="90" t="s">
        <v>40</v>
      </c>
      <c r="D2" s="91">
        <f>AVERAGE(N21,N38,N55,N72,N89,N106,N123,N140)</f>
        <v>207.89869598136752</v>
      </c>
      <c r="E2" s="91" t="s">
        <v>91</v>
      </c>
      <c r="F2" s="92">
        <f>F1/D1</f>
        <v>43.551593042900265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3858</v>
      </c>
      <c r="G5" s="146">
        <f t="shared" ref="G5:G7" si="0">E5*F5</f>
        <v>76002.599999999991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1086.3272881768492</v>
      </c>
      <c r="N5" s="150">
        <f>M5/L5</f>
        <v>83.563637552065316</v>
      </c>
      <c r="O5" s="152">
        <f>L5-I5</f>
        <v>0</v>
      </c>
      <c r="P5" s="153">
        <f>N5-K5</f>
        <v>-8.7440547556269905</v>
      </c>
      <c r="Q5" s="154">
        <f>N5/K5</f>
        <v>0.90527274014737424</v>
      </c>
      <c r="R5" s="302">
        <f>Q21</f>
        <v>0.90302159591158748</v>
      </c>
      <c r="S5" s="155">
        <v>0.20833333333333334</v>
      </c>
      <c r="T5" s="156">
        <v>0.35630787037037037</v>
      </c>
      <c r="U5" s="157"/>
      <c r="V5" s="158">
        <v>213.08495378817744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-113.67271182315085</v>
      </c>
      <c r="AF5" s="130">
        <f>M5/J5</f>
        <v>0.90527274014737424</v>
      </c>
      <c r="AG5" s="381">
        <f>AF21</f>
        <v>0.90302159591158748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4236</v>
      </c>
      <c r="G6" s="101">
        <f t="shared" si="0"/>
        <v>239037.48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1804.7548219448424</v>
      </c>
      <c r="N6" s="104">
        <f>M6/L6</f>
        <v>75.198117581035106</v>
      </c>
      <c r="O6" s="106">
        <f>L6-I6</f>
        <v>0</v>
      </c>
      <c r="P6" s="107">
        <f>N6-K6</f>
        <v>-8.1352157522982225</v>
      </c>
      <c r="Q6" s="108">
        <f>N6/K6</f>
        <v>0.9023774109724213</v>
      </c>
      <c r="R6" s="303"/>
      <c r="S6" s="46">
        <v>0.36041666666666666</v>
      </c>
      <c r="T6" s="47">
        <v>0.4582060185185185</v>
      </c>
      <c r="U6" s="109">
        <v>5.916666666666659</v>
      </c>
      <c r="V6" s="110">
        <v>140.82799331496548</v>
      </c>
      <c r="W6" s="111">
        <v>0.4582060185185185</v>
      </c>
      <c r="X6" s="114">
        <v>0.49652777777777773</v>
      </c>
      <c r="Y6" s="12"/>
      <c r="Z6" s="196"/>
      <c r="AA6" s="294"/>
      <c r="AB6" s="295"/>
      <c r="AC6" s="12"/>
      <c r="AD6" s="196"/>
      <c r="AE6" s="115">
        <f>M6-J6</f>
        <v>-195.24517805515757</v>
      </c>
      <c r="AF6" s="108">
        <f>M6/J6</f>
        <v>0.90237741097242119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4513</v>
      </c>
      <c r="G7" s="101">
        <f t="shared" si="0"/>
        <v>268613.76000000001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1804.6301886185624</v>
      </c>
      <c r="N7" s="104">
        <f>M7/L7</f>
        <v>75.192924525773435</v>
      </c>
      <c r="O7" s="106">
        <f>L7-I7</f>
        <v>0</v>
      </c>
      <c r="P7" s="107">
        <f>N7-K7</f>
        <v>-8.1404088075598935</v>
      </c>
      <c r="Q7" s="108">
        <f>N7/K7</f>
        <v>0.90231509430928125</v>
      </c>
      <c r="R7" s="303"/>
      <c r="S7" s="46">
        <v>0.49652777777777773</v>
      </c>
      <c r="T7" s="47">
        <v>0.6007175925925925</v>
      </c>
      <c r="U7" s="109">
        <v>55.183333333333302</v>
      </c>
      <c r="V7" s="110">
        <v>150.04736245007686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-195.36981138143756</v>
      </c>
      <c r="AF7" s="108">
        <f>M7/J7</f>
        <v>0.90231509430928125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1565.2374329134182</v>
      </c>
      <c r="N21" s="136">
        <f t="shared" ref="N21:N26" si="5">M21/L21</f>
        <v>76.978890143282868</v>
      </c>
      <c r="O21" s="137">
        <f t="shared" ref="O21:O26" si="6">L21-I21</f>
        <v>0</v>
      </c>
      <c r="P21" s="138">
        <f t="shared" ref="P21:P26" si="7">N21-K21</f>
        <v>-8.2670114960614001</v>
      </c>
      <c r="Q21" s="139">
        <f t="shared" ref="Q21:Q26" si="8">N21/K21</f>
        <v>0.90302159591158748</v>
      </c>
      <c r="R21" s="304"/>
      <c r="S21" s="140">
        <v>0.20833333333333334</v>
      </c>
      <c r="T21" s="141">
        <v>0.6007175925925925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-168.0959004199151</v>
      </c>
      <c r="AF21" s="139">
        <f t="shared" ref="AF21:AF26" si="10">M21/J21</f>
        <v>0.90302159591158748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4293</v>
      </c>
      <c r="G22" s="146">
        <f t="shared" ref="G22:G26" si="11">E22*F22</f>
        <v>128231.91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2">
        <f>Q38</f>
        <v>0.9030604514341819</v>
      </c>
      <c r="S22" s="155">
        <v>0.20833333333333334</v>
      </c>
      <c r="T22" s="156">
        <v>0.27642361111111113</v>
      </c>
      <c r="U22" s="157"/>
      <c r="V22" s="158">
        <v>98.064648387451044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4">
        <f>AF38</f>
        <v>0.92076751910936194</v>
      </c>
    </row>
    <row r="23" spans="1:33" ht="15.75" customHeight="1">
      <c r="A23" s="297"/>
      <c r="B23" s="161" t="s">
        <v>166</v>
      </c>
      <c r="C23" s="292" t="s">
        <v>247</v>
      </c>
      <c r="D23" s="293"/>
      <c r="E23" s="99">
        <v>24.35</v>
      </c>
      <c r="F23" s="109">
        <v>3278</v>
      </c>
      <c r="G23" s="101">
        <f t="shared" si="11"/>
        <v>79819.3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3"/>
      <c r="S23" s="46">
        <v>0.28055555555555556</v>
      </c>
      <c r="T23" s="47">
        <v>0.33254629629629628</v>
      </c>
      <c r="U23" s="109">
        <v>5.9499999999999709</v>
      </c>
      <c r="V23" s="110">
        <v>74.87908628326683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75"/>
    </row>
    <row r="24" spans="1:33" ht="15.75" customHeight="1">
      <c r="A24" s="297"/>
      <c r="B24" s="161" t="s">
        <v>189</v>
      </c>
      <c r="C24" s="292" t="s">
        <v>206</v>
      </c>
      <c r="D24" s="293"/>
      <c r="E24" s="99">
        <v>36.450000000000003</v>
      </c>
      <c r="F24" s="109">
        <v>2188</v>
      </c>
      <c r="G24" s="101">
        <f t="shared" si="11"/>
        <v>79752.600000000006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1891.8083422375005</v>
      </c>
      <c r="N24" s="104">
        <f t="shared" si="5"/>
        <v>94.590417111875027</v>
      </c>
      <c r="O24" s="106">
        <f t="shared" si="6"/>
        <v>0</v>
      </c>
      <c r="P24" s="107">
        <f t="shared" si="7"/>
        <v>-10.409582888124973</v>
      </c>
      <c r="Q24" s="108">
        <f t="shared" si="8"/>
        <v>0.90086111535119073</v>
      </c>
      <c r="R24" s="303"/>
      <c r="S24" s="46">
        <v>0.33541666666666664</v>
      </c>
      <c r="T24" s="47">
        <v>0.38359953703703703</v>
      </c>
      <c r="U24" s="109">
        <v>5</v>
      </c>
      <c r="V24" s="110">
        <v>69.393921714464511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-208.19165776249952</v>
      </c>
      <c r="AF24" s="108">
        <f t="shared" si="10"/>
        <v>0.90086111535119073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2953</v>
      </c>
      <c r="G25" s="101">
        <f t="shared" si="11"/>
        <v>180398.77000000002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1804.4426614057977</v>
      </c>
      <c r="N25" s="104">
        <f t="shared" si="5"/>
        <v>90.222133070289885</v>
      </c>
      <c r="O25" s="106">
        <f t="shared" si="6"/>
        <v>0</v>
      </c>
      <c r="P25" s="107">
        <f t="shared" si="7"/>
        <v>-9.7778669297101146</v>
      </c>
      <c r="Q25" s="108">
        <f t="shared" si="8"/>
        <v>0.90222133070289889</v>
      </c>
      <c r="R25" s="303"/>
      <c r="S25" s="46">
        <v>0.38749999999999996</v>
      </c>
      <c r="T25" s="47">
        <v>0.45568287037037031</v>
      </c>
      <c r="U25" s="109">
        <v>5.6166666666666121</v>
      </c>
      <c r="V25" s="110">
        <v>98.190983725669255</v>
      </c>
      <c r="W25" s="111">
        <v>0.45568287037037031</v>
      </c>
      <c r="X25" s="114">
        <v>0.4951388888888888</v>
      </c>
      <c r="Y25" s="12"/>
      <c r="Z25" s="196"/>
      <c r="AA25" s="294"/>
      <c r="AB25" s="295"/>
      <c r="AC25" s="12"/>
      <c r="AD25" s="196"/>
      <c r="AE25" s="115">
        <f t="shared" si="9"/>
        <v>-195.55733859420229</v>
      </c>
      <c r="AF25" s="108">
        <f t="shared" si="10"/>
        <v>0.90222133070289889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2902</v>
      </c>
      <c r="G26" s="101">
        <f t="shared" si="11"/>
        <v>156011.51999999999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1805.0443887848191</v>
      </c>
      <c r="N26" s="104">
        <f t="shared" si="5"/>
        <v>90.25221943924096</v>
      </c>
      <c r="O26" s="106">
        <f t="shared" si="6"/>
        <v>0</v>
      </c>
      <c r="P26" s="107">
        <f t="shared" si="7"/>
        <v>-9.7477805607590398</v>
      </c>
      <c r="Q26" s="108">
        <f t="shared" si="8"/>
        <v>0.90252219439240955</v>
      </c>
      <c r="R26" s="303"/>
      <c r="S26" s="46">
        <v>0.4951388888888888</v>
      </c>
      <c r="T26" s="47">
        <v>0.5621180555555555</v>
      </c>
      <c r="U26" s="109">
        <v>56.81666666666662</v>
      </c>
      <c r="V26" s="110">
        <v>96.463001731065461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-194.95561121518085</v>
      </c>
      <c r="AF26" s="108">
        <f t="shared" si="10"/>
        <v>0.90252219439240955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2150.9129246394696</v>
      </c>
      <c r="N38" s="136">
        <f t="shared" ref="N38:N43" si="15">M38/L38</f>
        <v>103.40927522305142</v>
      </c>
      <c r="O38" s="137">
        <f t="shared" ref="O38:O43" si="16">L38-I38</f>
        <v>0.40000000000000213</v>
      </c>
      <c r="P38" s="138">
        <f t="shared" ref="P38:P43" si="17">N38-K38</f>
        <v>-11.100528698517209</v>
      </c>
      <c r="Q38" s="139">
        <f t="shared" ref="Q38:Q43" si="18">N38/K38</f>
        <v>0.9030604514341819</v>
      </c>
      <c r="R38" s="304"/>
      <c r="S38" s="140">
        <v>0.20833333333333334</v>
      </c>
      <c r="T38" s="141">
        <v>0.5621180555555555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9">M38-J38</f>
        <v>-185.08707536053043</v>
      </c>
      <c r="AF38" s="139">
        <f t="shared" ref="AF38:AF43" si="20">M38/J38</f>
        <v>0.92076751910936194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2549</v>
      </c>
      <c r="G39" s="146">
        <f t="shared" ref="G39:G43" si="21">E39*F39</f>
        <v>182380.94999999998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1807.8185926713984</v>
      </c>
      <c r="N39" s="150">
        <f t="shared" si="15"/>
        <v>82.173572394154476</v>
      </c>
      <c r="O39" s="152">
        <f t="shared" si="16"/>
        <v>0</v>
      </c>
      <c r="P39" s="153">
        <f t="shared" si="17"/>
        <v>-8.7355185149364303</v>
      </c>
      <c r="Q39" s="154">
        <f t="shared" si="18"/>
        <v>0.90390929633569927</v>
      </c>
      <c r="R39" s="302">
        <f>Q55</f>
        <v>0.90311759756539578</v>
      </c>
      <c r="S39" s="155">
        <v>0.20833333333333334</v>
      </c>
      <c r="T39" s="156">
        <v>0.26707175925925924</v>
      </c>
      <c r="U39" s="157"/>
      <c r="V39" s="158">
        <v>84.599196302103437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-192.18140732860161</v>
      </c>
      <c r="AF39" s="154">
        <f t="shared" si="20"/>
        <v>0.90390929633569916</v>
      </c>
      <c r="AG39" s="307">
        <f>AF55</f>
        <v>0.90311759756539578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2645</v>
      </c>
      <c r="G40" s="101">
        <f t="shared" si="21"/>
        <v>157483.29999999999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1807.4273887531585</v>
      </c>
      <c r="N40" s="104">
        <f t="shared" si="15"/>
        <v>78.583799511006887</v>
      </c>
      <c r="O40" s="106">
        <f t="shared" si="16"/>
        <v>0</v>
      </c>
      <c r="P40" s="107">
        <f t="shared" si="17"/>
        <v>-8.3727222281235498</v>
      </c>
      <c r="Q40" s="108">
        <f t="shared" si="18"/>
        <v>0.90371369437657922</v>
      </c>
      <c r="R40" s="303"/>
      <c r="S40" s="46">
        <v>0.27083333333333331</v>
      </c>
      <c r="T40" s="47">
        <v>0.33180555555555552</v>
      </c>
      <c r="U40" s="109">
        <v>5.4166666666666607</v>
      </c>
      <c r="V40" s="110">
        <v>87.80435716948945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-192.57261124684146</v>
      </c>
      <c r="AF40" s="108">
        <f t="shared" si="20"/>
        <v>0.90371369437657922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3959</v>
      </c>
      <c r="G41" s="101">
        <f t="shared" si="21"/>
        <v>232274.53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1804.1093623021284</v>
      </c>
      <c r="N41" s="104">
        <f t="shared" si="15"/>
        <v>78.439537491396891</v>
      </c>
      <c r="O41" s="106">
        <f t="shared" si="16"/>
        <v>0</v>
      </c>
      <c r="P41" s="107">
        <f t="shared" si="17"/>
        <v>-8.5169842477335465</v>
      </c>
      <c r="Q41" s="108">
        <f t="shared" si="18"/>
        <v>0.90205468115106424</v>
      </c>
      <c r="R41" s="303"/>
      <c r="S41" s="46">
        <v>0.33541666666666664</v>
      </c>
      <c r="T41" s="47">
        <v>0.42684027777777778</v>
      </c>
      <c r="U41" s="109">
        <v>5.2000000000000135</v>
      </c>
      <c r="V41" s="110">
        <v>131.6660757731936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-195.89063769787163</v>
      </c>
      <c r="AF41" s="108">
        <f t="shared" si="20"/>
        <v>0.90205468115106424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649</v>
      </c>
      <c r="G42" s="101">
        <f t="shared" si="21"/>
        <v>44949.740000000005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1803.7151935597874</v>
      </c>
      <c r="N42" s="104">
        <f t="shared" si="15"/>
        <v>75.154799731657803</v>
      </c>
      <c r="O42" s="106">
        <f t="shared" si="16"/>
        <v>0</v>
      </c>
      <c r="P42" s="107">
        <f t="shared" si="17"/>
        <v>-8.1785336016755252</v>
      </c>
      <c r="Q42" s="108">
        <f t="shared" si="18"/>
        <v>0.90185759677989374</v>
      </c>
      <c r="R42" s="303"/>
      <c r="S42" s="46">
        <v>0.43055555555555552</v>
      </c>
      <c r="T42" s="47">
        <v>0.44554398148148144</v>
      </c>
      <c r="U42" s="109">
        <v>5.349999999999957</v>
      </c>
      <c r="V42" s="110">
        <v>21.588774180666825</v>
      </c>
      <c r="W42" s="111">
        <v>0.44554398148148144</v>
      </c>
      <c r="X42" s="114">
        <v>0.48402777777777772</v>
      </c>
      <c r="Y42" s="12"/>
      <c r="Z42" s="196"/>
      <c r="AA42" s="294"/>
      <c r="AB42" s="295"/>
      <c r="AC42" s="12"/>
      <c r="AD42" s="196"/>
      <c r="AE42" s="115">
        <f t="shared" si="19"/>
        <v>-196.28480644021261</v>
      </c>
      <c r="AF42" s="108">
        <f t="shared" si="20"/>
        <v>0.90185759677989374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1223</v>
      </c>
      <c r="G43" s="101">
        <f t="shared" si="21"/>
        <v>78174.16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1808.105438367485</v>
      </c>
      <c r="N43" s="104">
        <f t="shared" si="15"/>
        <v>75.337726598645204</v>
      </c>
      <c r="O43" s="106">
        <f t="shared" si="16"/>
        <v>0</v>
      </c>
      <c r="P43" s="107">
        <f t="shared" si="17"/>
        <v>-7.9956067346881241</v>
      </c>
      <c r="Q43" s="108">
        <f t="shared" si="18"/>
        <v>0.90405271918374253</v>
      </c>
      <c r="R43" s="303"/>
      <c r="S43" s="46">
        <v>0.48402777777777772</v>
      </c>
      <c r="T43" s="47">
        <v>0.5122106481481481</v>
      </c>
      <c r="U43" s="109">
        <v>55.416666666666643</v>
      </c>
      <c r="V43" s="110">
        <v>40.583916425943528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9"/>
        <v>-191.89456163251498</v>
      </c>
      <c r="AF43" s="108">
        <f t="shared" si="20"/>
        <v>0.90405271918374253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1806.2351951307915</v>
      </c>
      <c r="N55" s="136">
        <f t="shared" ref="N55:N60" si="25">M55/L55</f>
        <v>77.854965307361709</v>
      </c>
      <c r="O55" s="137">
        <f t="shared" ref="O55:O60" si="26">L55-I55</f>
        <v>0</v>
      </c>
      <c r="P55" s="138">
        <f t="shared" ref="P55:P60" si="27">N55-K55</f>
        <v>-8.3519312443624329</v>
      </c>
      <c r="Q55" s="139">
        <f t="shared" ref="Q55:Q60" si="28">N55/K55</f>
        <v>0.90311759756539578</v>
      </c>
      <c r="R55" s="304"/>
      <c r="S55" s="140">
        <v>0.20833333333333334</v>
      </c>
      <c r="T55" s="141">
        <v>0.5122106481481481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0" si="29">M55-J55</f>
        <v>-193.76480486920855</v>
      </c>
      <c r="AF55" s="139">
        <f t="shared" ref="AF55:AF60" si="30">M55/J55</f>
        <v>0.90311759756539578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1381</v>
      </c>
      <c r="G56" s="146">
        <f t="shared" ref="G56:G60" si="31">E56*F56</f>
        <v>39855.659999999996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3195.3134728031532</v>
      </c>
      <c r="N56" s="150">
        <f t="shared" si="25"/>
        <v>177.51741515573073</v>
      </c>
      <c r="O56" s="152">
        <f t="shared" si="26"/>
        <v>0</v>
      </c>
      <c r="P56" s="153">
        <f t="shared" si="27"/>
        <v>-22.482584844269269</v>
      </c>
      <c r="Q56" s="154">
        <f t="shared" si="28"/>
        <v>0.8875870757786537</v>
      </c>
      <c r="R56" s="302">
        <f>Q72</f>
        <v>0.89641436208341962</v>
      </c>
      <c r="S56" s="155">
        <v>0.25</v>
      </c>
      <c r="T56" s="156">
        <v>0.26799768518518519</v>
      </c>
      <c r="U56" s="157"/>
      <c r="V56" s="158">
        <v>25.931728046484714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9"/>
        <v>-404.68652719684678</v>
      </c>
      <c r="AF56" s="154">
        <f t="shared" si="30"/>
        <v>0.8875870757786537</v>
      </c>
      <c r="AG56" s="307">
        <f>AF72</f>
        <v>0.89641436208341962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745</v>
      </c>
      <c r="G57" s="101">
        <f t="shared" si="31"/>
        <v>27363.85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3195.6674156873478</v>
      </c>
      <c r="N57" s="104">
        <f t="shared" si="25"/>
        <v>152.17463884225467</v>
      </c>
      <c r="O57" s="106">
        <f t="shared" si="26"/>
        <v>0</v>
      </c>
      <c r="P57" s="107">
        <f t="shared" si="27"/>
        <v>-19.253932586316751</v>
      </c>
      <c r="Q57" s="108">
        <f t="shared" si="28"/>
        <v>0.88768539324648565</v>
      </c>
      <c r="R57" s="303"/>
      <c r="S57" s="46">
        <v>0.27083333333333331</v>
      </c>
      <c r="T57" s="47">
        <v>0.28054398148148146</v>
      </c>
      <c r="U57" s="109">
        <v>5</v>
      </c>
      <c r="V57" s="110">
        <v>13.987688387274053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9"/>
        <v>-404.33258431265222</v>
      </c>
      <c r="AF57" s="108">
        <f t="shared" si="30"/>
        <v>0.88768539324648554</v>
      </c>
      <c r="AG57" s="308"/>
    </row>
    <row r="58" spans="1:33" ht="15.75" customHeight="1">
      <c r="A58" s="297"/>
      <c r="B58" s="98" t="s">
        <v>195</v>
      </c>
      <c r="C58" s="377" t="s">
        <v>198</v>
      </c>
      <c r="D58" s="377"/>
      <c r="E58" s="99">
        <v>37.799999999999997</v>
      </c>
      <c r="F58" s="100">
        <v>4217</v>
      </c>
      <c r="G58" s="101">
        <f t="shared" si="31"/>
        <v>159402.59999999998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3271.5289188004149</v>
      </c>
      <c r="N58" s="104">
        <f t="shared" si="25"/>
        <v>163.57644594002073</v>
      </c>
      <c r="O58" s="106">
        <f t="shared" si="26"/>
        <v>0</v>
      </c>
      <c r="P58" s="107">
        <f t="shared" si="27"/>
        <v>-16.423554059979267</v>
      </c>
      <c r="Q58" s="108">
        <f t="shared" si="28"/>
        <v>0.90875803300011515</v>
      </c>
      <c r="R58" s="303"/>
      <c r="S58" s="46">
        <v>0.28402777777777777</v>
      </c>
      <c r="T58" s="47">
        <v>0.33773148148148147</v>
      </c>
      <c r="U58" s="109">
        <v>5.0166666666666782</v>
      </c>
      <c r="V58" s="110">
        <v>77.339985762001419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9"/>
        <v>-328.47108119958511</v>
      </c>
      <c r="AF58" s="108">
        <f t="shared" si="30"/>
        <v>0.90875803300011526</v>
      </c>
      <c r="AG58" s="308"/>
    </row>
    <row r="59" spans="1:33" ht="15.75" customHeight="1">
      <c r="A59" s="297"/>
      <c r="B59" s="98" t="s">
        <v>195</v>
      </c>
      <c r="C59" s="377" t="s">
        <v>197</v>
      </c>
      <c r="D59" s="377"/>
      <c r="E59" s="99">
        <v>38.479999999999997</v>
      </c>
      <c r="F59" s="100">
        <v>3487</v>
      </c>
      <c r="G59" s="101">
        <f t="shared" si="31"/>
        <v>134179.75999999998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3262.6799999999894</v>
      </c>
      <c r="N59" s="104">
        <f t="shared" si="25"/>
        <v>171.71999999999943</v>
      </c>
      <c r="O59" s="106">
        <f t="shared" si="26"/>
        <v>0</v>
      </c>
      <c r="P59" s="107">
        <f t="shared" si="27"/>
        <v>-17.753684210526899</v>
      </c>
      <c r="Q59" s="108">
        <f t="shared" si="28"/>
        <v>0.90629999999999689</v>
      </c>
      <c r="R59" s="303"/>
      <c r="S59" s="46">
        <v>0.34166666666666662</v>
      </c>
      <c r="T59" s="47">
        <v>0.38619212962962957</v>
      </c>
      <c r="U59" s="109">
        <v>5.6666666666666199</v>
      </c>
      <c r="V59" s="110">
        <v>64.125197690242587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9"/>
        <v>-337.32000000001062</v>
      </c>
      <c r="AF59" s="198">
        <f t="shared" si="30"/>
        <v>0.906299999999997</v>
      </c>
      <c r="AG59" s="308"/>
    </row>
    <row r="60" spans="1:33" ht="15.75" customHeight="1">
      <c r="A60" s="298"/>
      <c r="B60" s="98" t="s">
        <v>166</v>
      </c>
      <c r="C60" s="377" t="s">
        <v>167</v>
      </c>
      <c r="D60" s="377"/>
      <c r="E60" s="99">
        <v>29.97</v>
      </c>
      <c r="F60" s="103">
        <v>2545</v>
      </c>
      <c r="G60" s="101">
        <f t="shared" si="31"/>
        <v>76273.649999999994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2484.1730769230762</v>
      </c>
      <c r="N60" s="104">
        <f t="shared" si="25"/>
        <v>118.29395604395602</v>
      </c>
      <c r="O60" s="106">
        <f t="shared" si="26"/>
        <v>0</v>
      </c>
      <c r="P60" s="107">
        <f t="shared" si="27"/>
        <v>-14.563186813186846</v>
      </c>
      <c r="Q60" s="108">
        <f t="shared" si="28"/>
        <v>0.89038461538461511</v>
      </c>
      <c r="R60" s="303"/>
      <c r="S60" s="46">
        <v>0.38958333333333328</v>
      </c>
      <c r="T60" s="47">
        <v>0.43226851851851844</v>
      </c>
      <c r="U60" s="109">
        <v>4.8833333333333506</v>
      </c>
      <c r="V60" s="110">
        <v>61.46914698437029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9"/>
        <v>-305.82692307692378</v>
      </c>
      <c r="AF60" s="198">
        <f t="shared" si="30"/>
        <v>0.89038461538461511</v>
      </c>
      <c r="AG60" s="308"/>
    </row>
    <row r="61" spans="1:33" ht="15.75" customHeight="1">
      <c r="A61" s="298"/>
      <c r="B61" s="98"/>
      <c r="C61" s="377"/>
      <c r="D61" s="377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3"/>
      <c r="S61" s="46"/>
      <c r="T61" s="118"/>
      <c r="U61" s="109"/>
      <c r="V61" s="110"/>
      <c r="W61" s="111"/>
      <c r="X61" s="114"/>
      <c r="Y61" s="12"/>
      <c r="Z61" s="196"/>
      <c r="AA61" s="294"/>
      <c r="AB61" s="295"/>
      <c r="AC61" s="12"/>
      <c r="AD61" s="196"/>
      <c r="AE61" s="197"/>
      <c r="AF61" s="198"/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5" si="34">J72/I72</f>
        <v>173.63636363636363</v>
      </c>
      <c r="L72" s="134">
        <f t="shared" ref="L72:M72" si="35">AVERAGE(L56:L71)</f>
        <v>19.8</v>
      </c>
      <c r="M72" s="135">
        <f t="shared" si="35"/>
        <v>3081.8725768427967</v>
      </c>
      <c r="N72" s="136">
        <f>M72/L72</f>
        <v>155.65013014357558</v>
      </c>
      <c r="O72" s="137">
        <f>L72-I72</f>
        <v>0</v>
      </c>
      <c r="P72" s="138">
        <f>N72-K72</f>
        <v>-17.986233492788045</v>
      </c>
      <c r="Q72" s="139">
        <f>N72/K72</f>
        <v>0.89641436208341962</v>
      </c>
      <c r="R72" s="304"/>
      <c r="S72" s="140">
        <v>0.25</v>
      </c>
      <c r="T72" s="141">
        <v>0.43226851851851844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-356.12742315720334</v>
      </c>
      <c r="AF72" s="139">
        <f>M72/J72</f>
        <v>0.89641436208341962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2115</v>
      </c>
      <c r="G73" s="119">
        <f t="shared" ref="G73:G75" si="36">E73*F73</f>
        <v>48285.45</v>
      </c>
      <c r="H73" s="6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2261.8815567506326</v>
      </c>
      <c r="N73" s="104">
        <f>M73/L73</f>
        <v>376.98025945843875</v>
      </c>
      <c r="O73" s="121">
        <f>L73-I73</f>
        <v>0</v>
      </c>
      <c r="P73" s="122">
        <f>N73-K73</f>
        <v>-39.686407208227934</v>
      </c>
      <c r="Q73" s="123">
        <f>N73/K73</f>
        <v>0.90475262270025292</v>
      </c>
      <c r="R73" s="302">
        <f>Q89</f>
        <v>0.90564748239838699</v>
      </c>
      <c r="S73" s="46">
        <v>0.36388888888888887</v>
      </c>
      <c r="T73" s="118">
        <v>0.40284722222222219</v>
      </c>
      <c r="U73" s="109">
        <v>5.8333333333333393</v>
      </c>
      <c r="V73" s="110">
        <v>56.103733469714321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-238.11844324936737</v>
      </c>
      <c r="AF73" s="154">
        <f>M73/J73</f>
        <v>0.90475262270025303</v>
      </c>
      <c r="AG73" s="307">
        <f>AF89</f>
        <v>0.90564748239838688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752</v>
      </c>
      <c r="G74" s="119">
        <f t="shared" si="36"/>
        <v>17438.88</v>
      </c>
      <c r="H74" s="60"/>
      <c r="I74" s="102">
        <v>6</v>
      </c>
      <c r="J74" s="103">
        <v>2500</v>
      </c>
      <c r="K74" s="104">
        <f t="shared" si="34"/>
        <v>416.66666666666669</v>
      </c>
      <c r="L74" s="116">
        <v>6</v>
      </c>
      <c r="M74" s="103">
        <f>F74/V74*60</f>
        <v>2264.0885259439274</v>
      </c>
      <c r="N74" s="104">
        <f>M74/L74</f>
        <v>377.34808765732123</v>
      </c>
      <c r="O74" s="121">
        <f>L74-I74</f>
        <v>0</v>
      </c>
      <c r="P74" s="122">
        <f>N74-K74</f>
        <v>-39.318579009345456</v>
      </c>
      <c r="Q74" s="123">
        <f>N74/K74</f>
        <v>0.90563541037757089</v>
      </c>
      <c r="R74" s="303"/>
      <c r="S74" s="46">
        <v>0.40694444444444444</v>
      </c>
      <c r="T74" s="118">
        <v>0.42077546296296298</v>
      </c>
      <c r="U74" s="109">
        <v>5.900000000000043</v>
      </c>
      <c r="V74" s="110">
        <v>19.928549384432259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-235.91147405607262</v>
      </c>
      <c r="AF74" s="108">
        <f>M74/J74</f>
        <v>0.905635410377571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1907</v>
      </c>
      <c r="G75" s="119">
        <f t="shared" si="36"/>
        <v>68442.23</v>
      </c>
      <c r="H75" s="60"/>
      <c r="I75" s="102">
        <v>5</v>
      </c>
      <c r="J75" s="103">
        <v>3273</v>
      </c>
      <c r="K75" s="104">
        <f t="shared" si="34"/>
        <v>654.6</v>
      </c>
      <c r="L75" s="116">
        <v>5</v>
      </c>
      <c r="M75" s="103">
        <f>F75/V75*60</f>
        <v>2966.4515391872951</v>
      </c>
      <c r="N75" s="104">
        <f>M75/L75</f>
        <v>593.29030783745907</v>
      </c>
      <c r="O75" s="121">
        <f>L75-I75</f>
        <v>0</v>
      </c>
      <c r="P75" s="122">
        <f>N75-K75</f>
        <v>-61.309692162540955</v>
      </c>
      <c r="Q75" s="123">
        <f>N75/K75</f>
        <v>0.90634021973336243</v>
      </c>
      <c r="R75" s="303"/>
      <c r="S75" s="46">
        <v>0.42430555555555555</v>
      </c>
      <c r="T75" s="118">
        <v>0.45108796296296294</v>
      </c>
      <c r="U75" s="109">
        <v>5.083333333333302</v>
      </c>
      <c r="V75" s="110">
        <v>38.571336321694005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-306.54846081270489</v>
      </c>
      <c r="AF75" s="108">
        <f>M75/J75</f>
        <v>0.90634021973336243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7">AVERAGE(I73:I88)</f>
        <v>5.666666666666667</v>
      </c>
      <c r="J89" s="135">
        <f t="shared" si="37"/>
        <v>2757.6666666666665</v>
      </c>
      <c r="K89" s="136">
        <f t="shared" ref="K89" si="38">J89/I89</f>
        <v>486.64705882352933</v>
      </c>
      <c r="L89" s="134">
        <f t="shared" ref="L89:M89" si="39">AVERAGE(L73:L88)</f>
        <v>5.666666666666667</v>
      </c>
      <c r="M89" s="135">
        <f t="shared" si="39"/>
        <v>2497.4738739606182</v>
      </c>
      <c r="N89" s="136">
        <f>M89/L89</f>
        <v>440.73068364010908</v>
      </c>
      <c r="O89" s="137">
        <f>L89-I89</f>
        <v>0</v>
      </c>
      <c r="P89" s="138">
        <f>N89-K89</f>
        <v>-45.916375183420257</v>
      </c>
      <c r="Q89" s="139">
        <f>N89/K89</f>
        <v>0.90564748239838699</v>
      </c>
      <c r="R89" s="304"/>
      <c r="S89" s="140">
        <v>0.20833333333333334</v>
      </c>
      <c r="T89" s="141">
        <v>0.45108796296296294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-260.19279270604829</v>
      </c>
      <c r="AF89" s="139">
        <f>M89/J89</f>
        <v>0.90564748239838688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2313</v>
      </c>
      <c r="G90" s="146">
        <f t="shared" ref="G90:G91" si="40">E90*F90</f>
        <v>35874.629999999997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3798.982944250939</v>
      </c>
      <c r="N90" s="150">
        <f>M90/L90</f>
        <v>633.1638240418232</v>
      </c>
      <c r="O90" s="152">
        <f>L90-I90</f>
        <v>0</v>
      </c>
      <c r="P90" s="153">
        <f>N90-K90</f>
        <v>-66.836175958176796</v>
      </c>
      <c r="Q90" s="154">
        <f>N90/K90</f>
        <v>0.90451974863117601</v>
      </c>
      <c r="R90" s="302">
        <f>Q106</f>
        <v>0.90486290909450839</v>
      </c>
      <c r="S90" s="155">
        <v>0.25</v>
      </c>
      <c r="T90" s="156">
        <v>0.27535879629629628</v>
      </c>
      <c r="U90" s="157"/>
      <c r="V90" s="158">
        <v>36.530829971221102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-401.017055749061</v>
      </c>
      <c r="AF90" s="154">
        <f>M90/J90</f>
        <v>0.9045197486311759</v>
      </c>
      <c r="AG90" s="307">
        <f>AF106</f>
        <v>0.90486290909450839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2332</v>
      </c>
      <c r="G91" s="101">
        <f t="shared" si="40"/>
        <v>35003.32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3801.8654921429315</v>
      </c>
      <c r="N91" s="104">
        <f>M91/L91</f>
        <v>633.64424869048855</v>
      </c>
      <c r="O91" s="106">
        <f>L91-I91</f>
        <v>0</v>
      </c>
      <c r="P91" s="107">
        <f>N91-K91</f>
        <v>-66.355751309511447</v>
      </c>
      <c r="Q91" s="108">
        <f>N91/K91</f>
        <v>0.90520606955784078</v>
      </c>
      <c r="R91" s="303"/>
      <c r="S91" s="46">
        <v>0.27847222222222223</v>
      </c>
      <c r="T91" s="47">
        <v>0.30402777777777779</v>
      </c>
      <c r="U91" s="109">
        <v>5</v>
      </c>
      <c r="V91" s="110">
        <v>36.802985347367908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-398.13450785706846</v>
      </c>
      <c r="AF91" s="108">
        <f>M91/J91</f>
        <v>0.90520606955784089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3800.4242181969353</v>
      </c>
      <c r="N106" s="136">
        <f>M106/L106</f>
        <v>633.40403636615588</v>
      </c>
      <c r="O106" s="137">
        <f>L106-I106</f>
        <v>0</v>
      </c>
      <c r="P106" s="138">
        <f>N106-K106</f>
        <v>-66.595963633844121</v>
      </c>
      <c r="Q106" s="139">
        <f>N106/K106</f>
        <v>0.90486290909450839</v>
      </c>
      <c r="R106" s="304"/>
      <c r="S106" s="140">
        <v>0.25</v>
      </c>
      <c r="T106" s="141">
        <v>0.30402777777777779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-399.57578180306473</v>
      </c>
      <c r="AF106" s="139">
        <f>M106/J106</f>
        <v>0.90486290909450839</v>
      </c>
      <c r="AG106" s="309"/>
    </row>
    <row r="107" spans="1:33" ht="15.75" customHeight="1">
      <c r="A107" s="296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1578</v>
      </c>
      <c r="G107" s="146">
        <f t="shared" ref="G107:G109" si="44">E107*F107</f>
        <v>91792.260000000009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1805.0000000000005</v>
      </c>
      <c r="N107" s="150">
        <f>M107/L107</f>
        <v>106.17647058823532</v>
      </c>
      <c r="O107" s="152">
        <f>L107-I107</f>
        <v>-1</v>
      </c>
      <c r="P107" s="153">
        <f>N107-K107</f>
        <v>-4.9346405228757959</v>
      </c>
      <c r="Q107" s="154">
        <f>N107/K107</f>
        <v>0.95558823529411785</v>
      </c>
      <c r="R107" s="302">
        <f>Q123</f>
        <v>0.95102380952380949</v>
      </c>
      <c r="S107" s="155">
        <v>0.70833333333333337</v>
      </c>
      <c r="T107" s="156">
        <v>0.74475694444444451</v>
      </c>
      <c r="U107" s="157"/>
      <c r="V107" s="158">
        <v>52.454293628808855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-194.99999999999955</v>
      </c>
      <c r="AF107" s="154">
        <f>M107/J107</f>
        <v>0.90250000000000019</v>
      </c>
      <c r="AG107" s="307">
        <f>AF123</f>
        <v>0.90266666666666662</v>
      </c>
    </row>
    <row r="108" spans="1:33" ht="15.75" customHeight="1">
      <c r="A108" s="297"/>
      <c r="B108" s="161" t="s">
        <v>169</v>
      </c>
      <c r="C108" s="292" t="s">
        <v>191</v>
      </c>
      <c r="D108" s="293"/>
      <c r="E108" s="99">
        <v>50.67</v>
      </c>
      <c r="F108" s="100">
        <v>1800</v>
      </c>
      <c r="G108" s="101">
        <f t="shared" si="44"/>
        <v>91206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03"/>
      <c r="S108" s="46">
        <v>0.74861111111111112</v>
      </c>
      <c r="T108" s="47">
        <v>0.79015046296296299</v>
      </c>
      <c r="U108" s="109">
        <v>5.5499999999999083</v>
      </c>
      <c r="V108" s="110">
        <v>59.820538384845456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-194.59999999999991</v>
      </c>
      <c r="AF108" s="108">
        <f>M108/J108</f>
        <v>0.90270000000000006</v>
      </c>
      <c r="AG108" s="308"/>
    </row>
    <row r="109" spans="1:33" ht="15.75" customHeight="1">
      <c r="A109" s="297"/>
      <c r="B109" s="161" t="s">
        <v>169</v>
      </c>
      <c r="C109" s="292" t="s">
        <v>210</v>
      </c>
      <c r="D109" s="293"/>
      <c r="E109" s="99">
        <v>57.3</v>
      </c>
      <c r="F109" s="100">
        <v>1264</v>
      </c>
      <c r="G109" s="101">
        <f t="shared" si="44"/>
        <v>72427.199999999997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03"/>
      <c r="S109" s="46">
        <v>0.79305555555555551</v>
      </c>
      <c r="T109" s="47">
        <v>0.82222222222222219</v>
      </c>
      <c r="U109" s="109">
        <v>5</v>
      </c>
      <c r="V109" s="110">
        <v>42.002658396101019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-194.40000000000009</v>
      </c>
      <c r="AF109" s="108">
        <f>M109/J109</f>
        <v>0.90279999999999994</v>
      </c>
      <c r="AG109" s="308"/>
    </row>
    <row r="110" spans="1:33" ht="15.75" customHeight="1">
      <c r="A110" s="297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298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298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298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298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298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298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298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298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298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298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298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298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299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1805.3333333333333</v>
      </c>
      <c r="N123" s="136">
        <f>M123/L123</f>
        <v>96.714285714285708</v>
      </c>
      <c r="O123" s="137">
        <f>L123-I123</f>
        <v>-1</v>
      </c>
      <c r="P123" s="138">
        <f>N123-K123</f>
        <v>-4.980629539951579</v>
      </c>
      <c r="Q123" s="139">
        <f>N123/K123</f>
        <v>0.95102380952380949</v>
      </c>
      <c r="R123" s="304"/>
      <c r="S123" s="140">
        <v>0.70833333333333337</v>
      </c>
      <c r="T123" s="141">
        <v>0.82222222222222219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0"/>
      <c r="AB123" s="291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-194.66666666666674</v>
      </c>
      <c r="AF123" s="139">
        <f>M123/J123</f>
        <v>0.90266666666666662</v>
      </c>
      <c r="AG123" s="309"/>
    </row>
    <row r="124" spans="1:33" ht="15.75" customHeight="1">
      <c r="A124" s="310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1521</v>
      </c>
      <c r="G124" s="146">
        <f t="shared" ref="G124:G126" si="51">E124*F124</f>
        <v>86499.26999999999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1803.8185642727756</v>
      </c>
      <c r="N124" s="150">
        <f>M124/L124</f>
        <v>78.426894098816334</v>
      </c>
      <c r="O124" s="152">
        <f>L124-I124</f>
        <v>0</v>
      </c>
      <c r="P124" s="153">
        <f>N124-K124</f>
        <v>-8.5296276403141036</v>
      </c>
      <c r="Q124" s="154">
        <f>N124/K124</f>
        <v>0.90190928213638777</v>
      </c>
      <c r="R124" s="302">
        <f>Q140</f>
        <v>0.90214396510085615</v>
      </c>
      <c r="S124" s="155">
        <v>0.70833333333333337</v>
      </c>
      <c r="T124" s="156">
        <v>0.74346064814814816</v>
      </c>
      <c r="U124" s="157"/>
      <c r="V124" s="158">
        <v>50.592671462383038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-196.18143572722443</v>
      </c>
      <c r="AF124" s="154">
        <f>M124/J124</f>
        <v>0.90190928213638777</v>
      </c>
      <c r="AG124" s="374">
        <f>AF140</f>
        <v>0.90214396510085626</v>
      </c>
    </row>
    <row r="125" spans="1:33" ht="15.75" customHeight="1">
      <c r="A125" s="311"/>
      <c r="B125" s="161" t="s">
        <v>169</v>
      </c>
      <c r="C125" s="292" t="s">
        <v>180</v>
      </c>
      <c r="D125" s="293"/>
      <c r="E125" s="99">
        <v>56.79</v>
      </c>
      <c r="F125" s="109">
        <v>2104</v>
      </c>
      <c r="G125" s="101">
        <f t="shared" si="51"/>
        <v>119486.16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1801.7667199915477</v>
      </c>
      <c r="N125" s="104">
        <f>M125/L125</f>
        <v>78.337683477893378</v>
      </c>
      <c r="O125" s="106">
        <f>L125-I125</f>
        <v>0</v>
      </c>
      <c r="P125" s="107">
        <f>N125-K125</f>
        <v>-8.6188382612370589</v>
      </c>
      <c r="Q125" s="108">
        <f>N125/K125</f>
        <v>0.90088335999577385</v>
      </c>
      <c r="R125" s="303"/>
      <c r="S125" s="46">
        <v>0.74652777777777779</v>
      </c>
      <c r="T125" s="47">
        <v>0.79517361111111118</v>
      </c>
      <c r="U125" s="109">
        <v>5</v>
      </c>
      <c r="V125" s="110">
        <v>70.064564185419187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-198.23328000845231</v>
      </c>
      <c r="AF125" s="108">
        <f>M125/J125</f>
        <v>0.90088335999577385</v>
      </c>
      <c r="AG125" s="375"/>
    </row>
    <row r="126" spans="1:33" ht="15.75" customHeight="1">
      <c r="A126" s="311"/>
      <c r="B126" s="161" t="s">
        <v>169</v>
      </c>
      <c r="C126" s="292" t="s">
        <v>245</v>
      </c>
      <c r="D126" s="293"/>
      <c r="E126" s="99">
        <v>47.6</v>
      </c>
      <c r="F126" s="109">
        <v>2907</v>
      </c>
      <c r="G126" s="101">
        <f t="shared" si="51"/>
        <v>138373.20000000001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1807.2785063408141</v>
      </c>
      <c r="N126" s="104">
        <f>M126/L126</f>
        <v>78.577326362644087</v>
      </c>
      <c r="O126" s="106">
        <f>L126-I126</f>
        <v>0</v>
      </c>
      <c r="P126" s="107">
        <f>N126-K126</f>
        <v>-8.3791953764863507</v>
      </c>
      <c r="Q126" s="108">
        <f>N126/K126</f>
        <v>0.90363925317040694</v>
      </c>
      <c r="R126" s="303"/>
      <c r="S126" s="46">
        <v>0.7993055555555556</v>
      </c>
      <c r="T126" s="47">
        <v>0.86631944444444453</v>
      </c>
      <c r="U126" s="109">
        <v>5.9499999999999709</v>
      </c>
      <c r="V126" s="110">
        <v>96.509751755498456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-192.72149365918585</v>
      </c>
      <c r="AF126" s="108">
        <f>M126/J126</f>
        <v>0.90363925317040705</v>
      </c>
      <c r="AG126" s="375"/>
    </row>
    <row r="127" spans="1:33" ht="15.75" customHeight="1">
      <c r="A127" s="311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311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311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311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311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311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311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311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311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311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311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311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311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312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1804.2879302017125</v>
      </c>
      <c r="N140" s="136">
        <f>M140/L140</f>
        <v>78.447301313117933</v>
      </c>
      <c r="O140" s="137">
        <f>L140-I140</f>
        <v>0</v>
      </c>
      <c r="P140" s="138">
        <f>N140-K140</f>
        <v>-8.5092204260125044</v>
      </c>
      <c r="Q140" s="139">
        <f>N140/K140</f>
        <v>0.90214396510085615</v>
      </c>
      <c r="R140" s="304"/>
      <c r="S140" s="140">
        <v>0.70833333333333337</v>
      </c>
      <c r="T140" s="141">
        <v>0.86631944444444453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0"/>
      <c r="AB140" s="291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-195.71206979828753</v>
      </c>
      <c r="AF140" s="139">
        <f>M140/J140</f>
        <v>0.90214396510085626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54" priority="2" operator="greaterThan">
      <formula>0</formula>
    </cfRule>
  </conditionalFormatting>
  <conditionalFormatting sqref="P5:P140 AE5:AE140">
    <cfRule type="cellIs" dxfId="653" priority="5" operator="lessThan">
      <formula>0</formula>
    </cfRule>
  </conditionalFormatting>
  <conditionalFormatting sqref="Q5:Q140 AF5:AF140">
    <cfRule type="cellIs" dxfId="652" priority="3" operator="greaterThan">
      <formula>1</formula>
    </cfRule>
    <cfRule type="cellIs" dxfId="651" priority="4" operator="lessThan">
      <formula>0.8</formula>
    </cfRule>
  </conditionalFormatting>
  <conditionalFormatting sqref="AG5 R5:R140 AG107:AG124">
    <cfRule type="cellIs" dxfId="650" priority="6" operator="lessThan">
      <formula>0.8</formula>
    </cfRule>
  </conditionalFormatting>
  <conditionalFormatting sqref="AG22">
    <cfRule type="cellIs" dxfId="649" priority="11" operator="lessThan">
      <formula>0.8</formula>
    </cfRule>
  </conditionalFormatting>
  <conditionalFormatting sqref="AG37">
    <cfRule type="cellIs" dxfId="648" priority="10" operator="lessThan">
      <formula>0.8</formula>
    </cfRule>
  </conditionalFormatting>
  <conditionalFormatting sqref="AG39:AG74">
    <cfRule type="cellIs" dxfId="647" priority="8" operator="lessThan">
      <formula>0.8</formula>
    </cfRule>
  </conditionalFormatting>
  <conditionalFormatting sqref="AG80:AG88">
    <cfRule type="cellIs" dxfId="646" priority="9" operator="lessThan">
      <formula>0.8</formula>
    </cfRule>
  </conditionalFormatting>
  <conditionalFormatting sqref="AG90:AG95">
    <cfRule type="cellIs" dxfId="645" priority="7" operator="lessThan">
      <formula>0.8</formula>
    </cfRule>
  </conditionalFormatting>
  <conditionalFormatting sqref="AG139">
    <cfRule type="cellIs" dxfId="644" priority="1" operator="lessThan">
      <formula>0.8</formula>
    </cfRule>
  </conditionalFormatting>
  <dataValidations count="1">
    <dataValidation type="list" allowBlank="1" showInputMessage="1" showErrorMessage="1" sqref="AA5:AB140" xr:uid="{7526D7C8-D149-4C48-AC94-37689A4C447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CAC4-B13C-4088-A3A7-785DECD24FEF}">
  <sheetPr>
    <tabColor theme="8" tint="0.59999389629810485"/>
  </sheetPr>
  <dimension ref="B1:AR42"/>
  <sheetViews>
    <sheetView zoomScale="70" zoomScaleNormal="70" workbookViewId="0">
      <selection activeCell="J42" sqref="J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263</v>
      </c>
      <c r="D3" s="278"/>
      <c r="E3" s="3" t="s">
        <v>2</v>
      </c>
      <c r="F3" s="279">
        <f>'0928(18度C)'!D1+'0928(4度C)'!D1</f>
        <v>158887</v>
      </c>
      <c r="G3" s="280"/>
      <c r="H3" s="3" t="s">
        <v>3</v>
      </c>
      <c r="I3" s="281">
        <f>'0928(18度C)'!F1+'0928(4度C)'!F1</f>
        <v>5084208.6300000008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495.49839904017631</v>
      </c>
      <c r="F6" s="254" t="e">
        <f>AVERAGE(#REF!,D14:K14)</f>
        <v>#REF!</v>
      </c>
      <c r="G6" s="255">
        <f>AVERAGE(D14:K14)</f>
        <v>274.37433742875504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'0928(4度C)'!Y2</f>
        <v>0</v>
      </c>
      <c r="P6" s="244">
        <f>'0928(4度C)'!Z2</f>
        <v>0</v>
      </c>
      <c r="Q6" s="244">
        <f>'0928(4度C)'!AC2</f>
        <v>0</v>
      </c>
      <c r="R6" s="244">
        <f>'0928(4度C)'!AD2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451.61586826038064</v>
      </c>
      <c r="F7" s="250" t="e">
        <f>AVERAGE(#REF!,D15:K15)</f>
        <v>#REF!</v>
      </c>
      <c r="G7" s="251">
        <f>AVERAGE(D15:K15)</f>
        <v>248.00109683593936</v>
      </c>
      <c r="H7" s="252"/>
      <c r="I7" s="251">
        <f>AVERAGE(L15:O15)</f>
        <v>87.604344238339507</v>
      </c>
      <c r="J7" s="252"/>
      <c r="K7" s="251">
        <f>AVERAGE(D33:O33)</f>
        <v>736.16684228410259</v>
      </c>
      <c r="L7" s="252"/>
      <c r="M7" s="251">
        <f>AVERAGE(P33:X33)</f>
        <v>654.49281338434093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0.90745557351572803</v>
      </c>
      <c r="F8" s="258" t="e">
        <f>AVERAGE(D16:K16,#REF!)</f>
        <v>#REF!</v>
      </c>
      <c r="G8" s="236">
        <f>AVERAGE(D16:K16)</f>
        <v>0.90269459746769076</v>
      </c>
      <c r="H8" s="237"/>
      <c r="I8" s="236">
        <f>AVERAGE(L16:O16)</f>
        <v>0.92681305397899949</v>
      </c>
      <c r="J8" s="237"/>
      <c r="K8" s="236">
        <f>AVERAGE(D34:O34)</f>
        <v>0.90786204007841076</v>
      </c>
      <c r="L8" s="237"/>
      <c r="M8" s="236">
        <f>AVERAGE(P34:X34)</f>
        <v>0.9045118307934662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114.50980392156863</v>
      </c>
      <c r="G14" s="28">
        <v>86.206896551724142</v>
      </c>
      <c r="H14" s="28">
        <v>173.63636363636363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76.984136044922209</v>
      </c>
      <c r="F15" s="35">
        <v>103.42475599228219</v>
      </c>
      <c r="G15" s="35">
        <v>77.85668944529273</v>
      </c>
      <c r="H15" s="35">
        <v>155.62467559812103</v>
      </c>
      <c r="I15" s="35">
        <v>440.72961893422683</v>
      </c>
      <c r="J15" s="35">
        <v>633.38670500079127</v>
      </c>
      <c r="K15" s="36" t="s">
        <v>42</v>
      </c>
      <c r="L15" s="34" t="s">
        <v>42</v>
      </c>
      <c r="M15" s="204">
        <v>96.764285714285705</v>
      </c>
      <c r="N15" s="35">
        <v>78.444402762393295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0.90308313437312582</v>
      </c>
      <c r="F16" s="42">
        <f t="shared" si="0"/>
        <v>0.90319564308328615</v>
      </c>
      <c r="G16" s="42">
        <f t="shared" si="0"/>
        <v>0.90313759756539558</v>
      </c>
      <c r="H16" s="42">
        <f t="shared" si="0"/>
        <v>0.8962677652247808</v>
      </c>
      <c r="I16" s="42">
        <f t="shared" si="0"/>
        <v>0.90564529455842591</v>
      </c>
      <c r="J16" s="42">
        <f t="shared" si="0"/>
        <v>0.90483815000113033</v>
      </c>
      <c r="K16" s="43" t="s">
        <v>42</v>
      </c>
      <c r="L16" s="41" t="s">
        <v>42</v>
      </c>
      <c r="M16" s="44">
        <f>M15/M14</f>
        <v>0.95151547619047616</v>
      </c>
      <c r="N16" s="42">
        <f>N15/N14</f>
        <v>0.90211063176752282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0.63386574074074065</v>
      </c>
      <c r="F18" s="47">
        <v>0.60439814814814807</v>
      </c>
      <c r="G18" s="47">
        <v>0.55192129629629627</v>
      </c>
      <c r="H18" s="47">
        <v>0.45319444444444434</v>
      </c>
      <c r="I18" s="47">
        <v>0.47127314814814802</v>
      </c>
      <c r="J18" s="47">
        <v>0.30456018518518518</v>
      </c>
      <c r="K18" s="47" t="s">
        <v>42</v>
      </c>
      <c r="L18" s="46" t="s">
        <v>42</v>
      </c>
      <c r="M18" s="48">
        <v>0.82626157407407408</v>
      </c>
      <c r="N18" s="47">
        <v>0.87596064814814822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20.8</v>
      </c>
      <c r="G23" s="57">
        <v>23.2</v>
      </c>
      <c r="H23" s="57">
        <v>19.8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287.42071316248467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1021.9545020882803</v>
      </c>
      <c r="N33" s="35">
        <v>842.49812858800067</v>
      </c>
      <c r="O33" s="35">
        <v>792.79402529764468</v>
      </c>
      <c r="P33" s="34">
        <v>259.96345968908787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697.13814747758613</v>
      </c>
      <c r="W33" s="35">
        <v>843.32846218313227</v>
      </c>
      <c r="X33" s="37">
        <v>817.54118418755729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0.87822995688536987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0.92904954735298206</v>
      </c>
      <c r="N34" s="42">
        <f>N33/N32</f>
        <v>0.91575883542173986</v>
      </c>
      <c r="O34" s="42">
        <f>O33/O32</f>
        <v>0.90840982065355114</v>
      </c>
      <c r="P34" s="41">
        <f>P33/P32</f>
        <v>0.86654486563029287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0.92951752997011483</v>
      </c>
      <c r="W34" s="42">
        <f>W33/W32</f>
        <v>0.91360583403172668</v>
      </c>
      <c r="X34" s="45">
        <f>X33/X32</f>
        <v>0.9083790935417303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0.32222222222222224</v>
      </c>
      <c r="N35" s="47">
        <v>0.25</v>
      </c>
      <c r="O35" s="47">
        <v>0.25</v>
      </c>
      <c r="P35" s="46">
        <v>0.73958333333333326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0.73263888888888884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0.47127314814814802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0.34334490740740742</v>
      </c>
      <c r="N36" s="47">
        <v>0.50071759259259285</v>
      </c>
      <c r="O36" s="47">
        <v>0.4927430555555557</v>
      </c>
      <c r="P36" s="46">
        <v>0.75293981481481476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0.72197916666666673</v>
      </c>
      <c r="W36" s="47">
        <v>1.1081944444444436</v>
      </c>
      <c r="X36" s="49">
        <v>1.1231249999999993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C9E2-850D-40F1-9F4E-BD2653D53F30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42" sqref="J42"/>
      <selection pane="bottomLeft" activeCell="J42" sqref="J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77243</v>
      </c>
      <c r="E1" s="86" t="s">
        <v>3</v>
      </c>
      <c r="F1" s="87">
        <f>SUM(G5:G140)</f>
        <v>1514716.4100000006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46293</v>
      </c>
      <c r="B2" s="348"/>
      <c r="C2" s="90" t="s">
        <v>40</v>
      </c>
      <c r="D2" s="91">
        <f>AVERAGE(N21,N38,N55,N72,N89,N106,N123,N140)</f>
        <v>695.32982783422176</v>
      </c>
      <c r="E2" s="91" t="s">
        <v>91</v>
      </c>
      <c r="F2" s="92">
        <f>F1/D1</f>
        <v>19.609756353326524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1234</v>
      </c>
      <c r="G5" s="146">
        <f t="shared" ref="G5:G9" si="0">E5*F5</f>
        <v>31639.760000000002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3216.5295511531817</v>
      </c>
      <c r="N5" s="150">
        <f>M5/L5</f>
        <v>321.65295511531815</v>
      </c>
      <c r="O5" s="152">
        <f>L5-I5</f>
        <v>0</v>
      </c>
      <c r="P5" s="153">
        <f>N5-K5</f>
        <v>-38.34704488468185</v>
      </c>
      <c r="Q5" s="154">
        <f>N5/K5</f>
        <v>0.8934804308758838</v>
      </c>
      <c r="R5" s="302">
        <f>Q21</f>
        <v>0.87822995688536987</v>
      </c>
      <c r="S5" s="155">
        <v>0.25</v>
      </c>
      <c r="T5" s="156">
        <v>0.26598379629629632</v>
      </c>
      <c r="U5" s="157"/>
      <c r="V5" s="158">
        <v>23.018597784514483</v>
      </c>
      <c r="W5" s="159"/>
      <c r="X5" s="160"/>
      <c r="Y5" s="305"/>
      <c r="Z5" s="306"/>
      <c r="AA5" s="113">
        <f>M5-J5</f>
        <v>-383.47044884681827</v>
      </c>
      <c r="AB5" s="154">
        <f>M5/J5</f>
        <v>0.8934804308758838</v>
      </c>
      <c r="AC5" s="307">
        <f>AB21</f>
        <v>0.87822995688536987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2057</v>
      </c>
      <c r="G6" s="101">
        <f t="shared" si="0"/>
        <v>60722.64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3156.0834890742367</v>
      </c>
      <c r="N6" s="104">
        <f>M6/L6</f>
        <v>286.91668082493061</v>
      </c>
      <c r="O6" s="106">
        <f>L6-I6</f>
        <v>0</v>
      </c>
      <c r="P6" s="107">
        <f>N6-K6</f>
        <v>-40.356046447796643</v>
      </c>
      <c r="Q6" s="108">
        <f>N6/K6</f>
        <v>0.87668985807617694</v>
      </c>
      <c r="R6" s="303"/>
      <c r="S6" s="46">
        <v>0.26944444444444443</v>
      </c>
      <c r="T6" s="47">
        <v>0.29659722222222223</v>
      </c>
      <c r="U6" s="109">
        <v>4.9833333333332863</v>
      </c>
      <c r="V6" s="110">
        <v>39.105429380197535</v>
      </c>
      <c r="W6" s="111"/>
      <c r="X6" s="114"/>
      <c r="Y6" s="294"/>
      <c r="Z6" s="295"/>
      <c r="AA6" s="115">
        <f>M6-J6</f>
        <v>-443.9165109257633</v>
      </c>
      <c r="AB6" s="108">
        <f>M6/J6</f>
        <v>0.87668985807617683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2459</v>
      </c>
      <c r="G7" s="101">
        <f t="shared" si="0"/>
        <v>73401.150000000009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3156.1114377596468</v>
      </c>
      <c r="N7" s="104">
        <f>M7/L7</f>
        <v>286.91922161451333</v>
      </c>
      <c r="O7" s="106">
        <f>L7-I7</f>
        <v>0</v>
      </c>
      <c r="P7" s="107">
        <f>N7-K7</f>
        <v>-40.353505658213919</v>
      </c>
      <c r="Q7" s="108">
        <f>N7/K7</f>
        <v>0.87669762159990194</v>
      </c>
      <c r="R7" s="303"/>
      <c r="S7" s="46">
        <v>0.30069444444444443</v>
      </c>
      <c r="T7" s="47">
        <v>0.33314814814814814</v>
      </c>
      <c r="U7" s="109">
        <v>5.8999999999999631</v>
      </c>
      <c r="V7" s="110">
        <v>46.747398787899165</v>
      </c>
      <c r="W7" s="111"/>
      <c r="X7" s="114"/>
      <c r="Y7" s="294"/>
      <c r="Z7" s="295"/>
      <c r="AA7" s="115">
        <f>M7-J7</f>
        <v>-443.88856224035317</v>
      </c>
      <c r="AB7" s="108">
        <f>M7/J7</f>
        <v>0.87669762159990194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222</v>
      </c>
      <c r="G8" s="101">
        <f t="shared" si="0"/>
        <v>6660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3156.6272902507594</v>
      </c>
      <c r="N8" s="104">
        <f>M8/L8</f>
        <v>286.96611729552359</v>
      </c>
      <c r="O8" s="106">
        <f>L8-I8</f>
        <v>0</v>
      </c>
      <c r="P8" s="107">
        <f>N8-K8</f>
        <v>-40.306609977203664</v>
      </c>
      <c r="Q8" s="108">
        <f>N8/K8</f>
        <v>0.87684091395854435</v>
      </c>
      <c r="R8" s="303"/>
      <c r="S8" s="46">
        <v>0.33611111111111108</v>
      </c>
      <c r="T8" s="47">
        <v>0.3390393518518518</v>
      </c>
      <c r="U8" s="109">
        <v>5</v>
      </c>
      <c r="V8" s="110">
        <v>4.2196936081553904</v>
      </c>
      <c r="W8" s="111"/>
      <c r="X8" s="114"/>
      <c r="Y8" s="294"/>
      <c r="Z8" s="295"/>
      <c r="AA8" s="115">
        <f>M8-J8</f>
        <v>-443.37270974924058</v>
      </c>
      <c r="AB8" s="108">
        <f>M8/J8</f>
        <v>0.87684091395854424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804</v>
      </c>
      <c r="G9" s="101">
        <f t="shared" si="0"/>
        <v>22970.28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3122.7874556988345</v>
      </c>
      <c r="N9" s="104">
        <f>M9/L9</f>
        <v>260.23228797490287</v>
      </c>
      <c r="O9" s="106">
        <f>L9-I9</f>
        <v>0</v>
      </c>
      <c r="P9" s="107">
        <f>N9-K9</f>
        <v>-39.767712025097126</v>
      </c>
      <c r="Q9" s="108">
        <f>N9/K9</f>
        <v>0.86744095991634296</v>
      </c>
      <c r="R9" s="303"/>
      <c r="S9" s="46">
        <v>0.3430555555555555</v>
      </c>
      <c r="T9" s="47">
        <v>0.35377314814814809</v>
      </c>
      <c r="U9" s="109">
        <v>5.7833333333333314</v>
      </c>
      <c r="V9" s="110">
        <v>15.44773721694248</v>
      </c>
      <c r="W9" s="111"/>
      <c r="X9" s="114"/>
      <c r="Y9" s="294"/>
      <c r="Z9" s="295"/>
      <c r="AA9" s="115">
        <f>M9-J9</f>
        <v>-477.21254430116551</v>
      </c>
      <c r="AB9" s="108">
        <f>M9/J9</f>
        <v>0.86744095991634296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3161.6278447873315</v>
      </c>
      <c r="N21" s="136">
        <f>M21/L21</f>
        <v>287.42071316248467</v>
      </c>
      <c r="O21" s="137">
        <f>L21-I21</f>
        <v>0</v>
      </c>
      <c r="P21" s="138">
        <f>N21-K21</f>
        <v>-39.852014110242578</v>
      </c>
      <c r="Q21" s="139">
        <f>N21/K21</f>
        <v>0.87822995688536987</v>
      </c>
      <c r="R21" s="304"/>
      <c r="S21" s="140">
        <v>0.25</v>
      </c>
      <c r="T21" s="141">
        <v>0.47127314814814802</v>
      </c>
      <c r="U21" s="142"/>
      <c r="V21" s="164"/>
      <c r="W21" s="165"/>
      <c r="X21" s="136"/>
      <c r="Y21" s="290"/>
      <c r="Z21" s="291"/>
      <c r="AA21" s="166">
        <f>M21-J21</f>
        <v>-438.37215521266853</v>
      </c>
      <c r="AB21" s="139">
        <f>M21/J21</f>
        <v>0.87822995688536987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1555</v>
      </c>
      <c r="G22" s="146">
        <f t="shared" ref="G22" si="5">E22*F22</f>
        <v>28814.15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3065.8635062648409</v>
      </c>
      <c r="N22" s="150">
        <f>M22/L22</f>
        <v>1021.9545020882803</v>
      </c>
      <c r="O22" s="152">
        <f>L22-I22</f>
        <v>0</v>
      </c>
      <c r="P22" s="153">
        <f>N22-K22</f>
        <v>-78.045497911719735</v>
      </c>
      <c r="Q22" s="154">
        <f>N22/K22</f>
        <v>0.92904954735298206</v>
      </c>
      <c r="R22" s="302">
        <f>Q38</f>
        <v>0.92904954735298206</v>
      </c>
      <c r="S22" s="155">
        <v>0.32222222222222224</v>
      </c>
      <c r="T22" s="156">
        <v>0.34334490740740742</v>
      </c>
      <c r="U22" s="157"/>
      <c r="V22" s="110">
        <v>30.431883157664746</v>
      </c>
      <c r="W22" s="159"/>
      <c r="X22" s="160"/>
      <c r="Y22" s="305"/>
      <c r="Z22" s="306"/>
      <c r="AA22" s="113">
        <f>M22-J22</f>
        <v>-234.13649373515909</v>
      </c>
      <c r="AB22" s="154">
        <f>M22/J22</f>
        <v>0.92904954735298206</v>
      </c>
      <c r="AC22" s="307">
        <f>AB38</f>
        <v>0.92904954735298206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3065.8635062648409</v>
      </c>
      <c r="N38" s="136">
        <f t="shared" ref="N38:N46" si="9">M38/L38</f>
        <v>1021.9545020882803</v>
      </c>
      <c r="O38" s="137">
        <f t="shared" ref="O38:O46" si="10">L38-I38</f>
        <v>0</v>
      </c>
      <c r="P38" s="138">
        <f t="shared" ref="P38:P46" si="11">N38-K38</f>
        <v>-78.045497911719735</v>
      </c>
      <c r="Q38" s="139">
        <f t="shared" ref="Q38:Q46" si="12">N38/K38</f>
        <v>0.92904954735298206</v>
      </c>
      <c r="R38" s="304"/>
      <c r="S38" s="140">
        <v>0.32222222222222224</v>
      </c>
      <c r="T38" s="141">
        <v>0.34334490740740742</v>
      </c>
      <c r="U38" s="142"/>
      <c r="V38" s="164"/>
      <c r="W38" s="97"/>
      <c r="X38" s="67"/>
      <c r="Y38" s="290"/>
      <c r="Z38" s="291"/>
      <c r="AA38" s="166">
        <f t="shared" ref="AA38:AA46" si="13">M38-J38</f>
        <v>-234.13649373515909</v>
      </c>
      <c r="AB38" s="139">
        <f t="shared" ref="AB38:AB46" si="14">M38/J38</f>
        <v>0.92904954735298206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892</v>
      </c>
      <c r="G39" s="146">
        <f t="shared" ref="G39:G46" si="15">E39*F39</f>
        <v>22139.439999999999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3273.0114970189024</v>
      </c>
      <c r="N39" s="150">
        <f t="shared" si="9"/>
        <v>654.60229940378053</v>
      </c>
      <c r="O39" s="152">
        <f t="shared" si="10"/>
        <v>0</v>
      </c>
      <c r="P39" s="153">
        <f t="shared" si="11"/>
        <v>-65.397700596219465</v>
      </c>
      <c r="Q39" s="154">
        <f t="shared" si="12"/>
        <v>0.90916986028302849</v>
      </c>
      <c r="R39" s="302">
        <f>Q55</f>
        <v>0.91575883542173986</v>
      </c>
      <c r="S39" s="155">
        <v>0.25</v>
      </c>
      <c r="T39" s="156">
        <v>0.26135416666666667</v>
      </c>
      <c r="U39" s="157"/>
      <c r="V39" s="158">
        <v>16.351913229986099</v>
      </c>
      <c r="W39" s="159"/>
      <c r="X39" s="160"/>
      <c r="Y39" s="305"/>
      <c r="Z39" s="306"/>
      <c r="AA39" s="113">
        <f t="shared" si="13"/>
        <v>-326.98850298109755</v>
      </c>
      <c r="AB39" s="154">
        <f t="shared" si="14"/>
        <v>0.90916986028302849</v>
      </c>
      <c r="AC39" s="307">
        <f>AB55</f>
        <v>0.91575883542173986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716</v>
      </c>
      <c r="G40" s="101">
        <f t="shared" si="15"/>
        <v>17921.48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3267.7851892111466</v>
      </c>
      <c r="N40" s="104">
        <f t="shared" si="9"/>
        <v>653.55703784222931</v>
      </c>
      <c r="O40" s="106">
        <f t="shared" si="10"/>
        <v>0</v>
      </c>
      <c r="P40" s="107">
        <f t="shared" si="11"/>
        <v>-66.442962157770694</v>
      </c>
      <c r="Q40" s="108">
        <f t="shared" si="12"/>
        <v>0.90771810811420739</v>
      </c>
      <c r="R40" s="303"/>
      <c r="S40" s="46">
        <v>0.27083333333333337</v>
      </c>
      <c r="T40" s="47">
        <v>0.27995370370370376</v>
      </c>
      <c r="U40" s="109">
        <v>13.650000000000055</v>
      </c>
      <c r="V40" s="110">
        <v>13.146518976166446</v>
      </c>
      <c r="W40" s="111"/>
      <c r="X40" s="114"/>
      <c r="Y40" s="294"/>
      <c r="Z40" s="295"/>
      <c r="AA40" s="115">
        <f t="shared" si="13"/>
        <v>-332.21481078885336</v>
      </c>
      <c r="AB40" s="108">
        <f t="shared" si="14"/>
        <v>0.90771810811420739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880</v>
      </c>
      <c r="G41" s="101">
        <f t="shared" si="15"/>
        <v>20944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3269.5881466247351</v>
      </c>
      <c r="N41" s="104">
        <f t="shared" si="9"/>
        <v>817.39703665618379</v>
      </c>
      <c r="O41" s="106">
        <f t="shared" si="10"/>
        <v>0</v>
      </c>
      <c r="P41" s="107">
        <f t="shared" si="11"/>
        <v>-82.602963343816214</v>
      </c>
      <c r="Q41" s="108">
        <f t="shared" si="12"/>
        <v>0.90821892961798201</v>
      </c>
      <c r="R41" s="303"/>
      <c r="S41" s="46">
        <v>0.28958333333333341</v>
      </c>
      <c r="T41" s="47">
        <v>0.30078703703703713</v>
      </c>
      <c r="U41" s="109">
        <v>13.866666666666703</v>
      </c>
      <c r="V41" s="110">
        <v>16.148822919640981</v>
      </c>
      <c r="W41" s="111"/>
      <c r="X41" s="114"/>
      <c r="Y41" s="294"/>
      <c r="Z41" s="295"/>
      <c r="AA41" s="115">
        <f t="shared" si="13"/>
        <v>-330.41185337526485</v>
      </c>
      <c r="AB41" s="108">
        <f t="shared" si="14"/>
        <v>0.90821892961798201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748</v>
      </c>
      <c r="G42" s="101">
        <f t="shared" si="15"/>
        <v>22440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3069.7512781355458</v>
      </c>
      <c r="N42" s="104">
        <f t="shared" si="9"/>
        <v>767.43781953388645</v>
      </c>
      <c r="O42" s="106">
        <f t="shared" si="10"/>
        <v>0</v>
      </c>
      <c r="P42" s="107">
        <f t="shared" si="11"/>
        <v>-57.562180466113546</v>
      </c>
      <c r="Q42" s="108">
        <f t="shared" si="12"/>
        <v>0.93022766004107449</v>
      </c>
      <c r="R42" s="303"/>
      <c r="S42" s="46">
        <v>0.31041666666666679</v>
      </c>
      <c r="T42" s="47">
        <v>0.32056712962962974</v>
      </c>
      <c r="U42" s="109">
        <v>13.866666666666703</v>
      </c>
      <c r="V42" s="110">
        <v>14.620076981369795</v>
      </c>
      <c r="W42" s="111"/>
      <c r="X42" s="114"/>
      <c r="Y42" s="294"/>
      <c r="Z42" s="295"/>
      <c r="AA42" s="115">
        <f t="shared" si="13"/>
        <v>-230.24872186445418</v>
      </c>
      <c r="AB42" s="108">
        <f t="shared" si="14"/>
        <v>0.93022766004107449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851</v>
      </c>
      <c r="G43" s="101">
        <f t="shared" si="15"/>
        <v>15471.18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3268.0893510876194</v>
      </c>
      <c r="N43" s="104">
        <f t="shared" si="9"/>
        <v>1089.3631170292065</v>
      </c>
      <c r="O43" s="106">
        <f t="shared" si="10"/>
        <v>0</v>
      </c>
      <c r="P43" s="107">
        <f t="shared" si="11"/>
        <v>-110.63688297079352</v>
      </c>
      <c r="Q43" s="108">
        <f t="shared" si="12"/>
        <v>0.90780259752433878</v>
      </c>
      <c r="R43" s="303"/>
      <c r="S43" s="46">
        <v>0.32986111111111127</v>
      </c>
      <c r="T43" s="47">
        <v>0.34070601851851867</v>
      </c>
      <c r="U43" s="109">
        <v>13.3833333333334</v>
      </c>
      <c r="V43" s="110">
        <v>15.623807832245236</v>
      </c>
      <c r="W43" s="111"/>
      <c r="X43" s="114"/>
      <c r="Y43" s="294"/>
      <c r="Z43" s="295"/>
      <c r="AA43" s="115">
        <f t="shared" si="13"/>
        <v>-331.91064891238057</v>
      </c>
      <c r="AB43" s="108">
        <f t="shared" si="14"/>
        <v>0.90780259752433878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1231</v>
      </c>
      <c r="G44" s="119">
        <f t="shared" si="15"/>
        <v>21013.170000000002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3069.5625808972677</v>
      </c>
      <c r="N44" s="104">
        <f t="shared" si="9"/>
        <v>1023.1875269657559</v>
      </c>
      <c r="O44" s="106">
        <f t="shared" si="10"/>
        <v>0</v>
      </c>
      <c r="P44" s="107">
        <f t="shared" si="11"/>
        <v>-76.812473034244135</v>
      </c>
      <c r="Q44" s="108">
        <f t="shared" si="12"/>
        <v>0.93017047905977801</v>
      </c>
      <c r="R44" s="303"/>
      <c r="S44" s="46">
        <v>0.3500000000000002</v>
      </c>
      <c r="T44" s="118">
        <v>0.36670138888888909</v>
      </c>
      <c r="U44" s="109">
        <v>13.3833333333334</v>
      </c>
      <c r="V44" s="110">
        <v>24.062060327308881</v>
      </c>
      <c r="W44" s="111"/>
      <c r="X44" s="114"/>
      <c r="Y44" s="294"/>
      <c r="Z44" s="295"/>
      <c r="AA44" s="115">
        <f t="shared" si="13"/>
        <v>-230.43741910273229</v>
      </c>
      <c r="AB44" s="108">
        <f t="shared" si="14"/>
        <v>0.93017047905977812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3434</v>
      </c>
      <c r="G45" s="119">
        <f t="shared" si="15"/>
        <v>48179.02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2788.2468431031402</v>
      </c>
      <c r="N45" s="104">
        <f t="shared" si="9"/>
        <v>929.41561436771337</v>
      </c>
      <c r="O45" s="121">
        <f t="shared" si="10"/>
        <v>0</v>
      </c>
      <c r="P45" s="122">
        <f t="shared" si="11"/>
        <v>-70.584385632286626</v>
      </c>
      <c r="Q45" s="123">
        <f t="shared" si="12"/>
        <v>0.92941561436771336</v>
      </c>
      <c r="R45" s="303"/>
      <c r="S45" s="46">
        <v>0.37638888888888911</v>
      </c>
      <c r="T45" s="118">
        <v>0.42769675925925948</v>
      </c>
      <c r="U45" s="109">
        <v>13.950000000000022</v>
      </c>
      <c r="V45" s="110">
        <v>73.895896451797171</v>
      </c>
      <c r="W45" s="111"/>
      <c r="X45" s="114"/>
      <c r="Y45" s="294"/>
      <c r="Z45" s="295"/>
      <c r="AA45" s="115">
        <f t="shared" si="13"/>
        <v>-211.75315689685976</v>
      </c>
      <c r="AB45" s="108">
        <f t="shared" si="14"/>
        <v>0.92941561436771336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5015</v>
      </c>
      <c r="G46" s="119">
        <f t="shared" si="15"/>
        <v>71614.2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3268.9089715616628</v>
      </c>
      <c r="N46" s="104">
        <f t="shared" si="9"/>
        <v>1089.6363238538877</v>
      </c>
      <c r="O46" s="121">
        <f t="shared" si="10"/>
        <v>0</v>
      </c>
      <c r="P46" s="122">
        <f t="shared" si="11"/>
        <v>-110.36367614611231</v>
      </c>
      <c r="Q46" s="123">
        <f t="shared" si="12"/>
        <v>0.90803026987823976</v>
      </c>
      <c r="R46" s="303"/>
      <c r="S46" s="46">
        <v>0.43680555555555578</v>
      </c>
      <c r="T46" s="118">
        <v>0.50071759259259285</v>
      </c>
      <c r="U46" s="109">
        <v>13.116666666666665</v>
      </c>
      <c r="V46" s="110">
        <v>92.049060594137742</v>
      </c>
      <c r="W46" s="111"/>
      <c r="X46" s="114"/>
      <c r="Y46" s="294"/>
      <c r="Z46" s="295"/>
      <c r="AA46" s="115">
        <f t="shared" si="13"/>
        <v>-331.09102843833716</v>
      </c>
      <c r="AB46" s="108">
        <f t="shared" si="14"/>
        <v>0.90803026987823965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3159.3679822050026</v>
      </c>
      <c r="N55" s="136">
        <f t="shared" ref="N55:N63" si="21">M55/L55</f>
        <v>842.49812858800067</v>
      </c>
      <c r="O55" s="137">
        <f t="shared" ref="O55:O63" si="22">L55-I55</f>
        <v>0</v>
      </c>
      <c r="P55" s="138">
        <f t="shared" ref="P55:P63" si="23">N55-K55</f>
        <v>-77.501871411999332</v>
      </c>
      <c r="Q55" s="139">
        <f t="shared" ref="Q55:Q63" si="24">N55/K55</f>
        <v>0.91575883542173986</v>
      </c>
      <c r="R55" s="304"/>
      <c r="S55" s="140">
        <v>0.25</v>
      </c>
      <c r="T55" s="141">
        <v>0.50071759259259285</v>
      </c>
      <c r="U55" s="142"/>
      <c r="V55" s="164"/>
      <c r="W55" s="97"/>
      <c r="X55" s="67"/>
      <c r="Y55" s="290"/>
      <c r="Z55" s="291"/>
      <c r="AA55" s="166">
        <f t="shared" ref="AA55:AA63" si="25">M55-J55</f>
        <v>-290.63201779499741</v>
      </c>
      <c r="AB55" s="139">
        <f t="shared" ref="AB55:AB63" si="26">M55/J55</f>
        <v>0.91575883542173986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1423</v>
      </c>
      <c r="G56" s="146">
        <f t="shared" ref="G56:G63" si="27">E56*F56</f>
        <v>25870.14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3271.0381256045998</v>
      </c>
      <c r="N56" s="150">
        <f t="shared" si="21"/>
        <v>1090.3460418682</v>
      </c>
      <c r="O56" s="152">
        <f t="shared" si="22"/>
        <v>0</v>
      </c>
      <c r="P56" s="153">
        <f t="shared" si="23"/>
        <v>-109.65395813179998</v>
      </c>
      <c r="Q56" s="154">
        <f t="shared" si="24"/>
        <v>0.90862170155683331</v>
      </c>
      <c r="R56" s="302">
        <f>Q72</f>
        <v>0.90840982065355114</v>
      </c>
      <c r="S56" s="155">
        <v>0.25</v>
      </c>
      <c r="T56" s="156">
        <v>0.268125</v>
      </c>
      <c r="U56" s="157"/>
      <c r="V56" s="158">
        <v>26.101805213358329</v>
      </c>
      <c r="W56" s="156"/>
      <c r="X56" s="167"/>
      <c r="Y56" s="305"/>
      <c r="Z56" s="306"/>
      <c r="AA56" s="113">
        <f t="shared" si="25"/>
        <v>-328.96187439540017</v>
      </c>
      <c r="AB56" s="154">
        <f t="shared" si="26"/>
        <v>0.90862170155683331</v>
      </c>
      <c r="AC56" s="307">
        <f>AB72</f>
        <v>0.90840982065355114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775</v>
      </c>
      <c r="G57" s="101">
        <f t="shared" si="27"/>
        <v>16058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3272.3571385718597</v>
      </c>
      <c r="N57" s="104">
        <f t="shared" si="21"/>
        <v>1090.7857128572866</v>
      </c>
      <c r="O57" s="106">
        <f t="shared" si="22"/>
        <v>0</v>
      </c>
      <c r="P57" s="107">
        <f t="shared" si="23"/>
        <v>-109.21428714271337</v>
      </c>
      <c r="Q57" s="108">
        <f t="shared" si="24"/>
        <v>0.90898809404773884</v>
      </c>
      <c r="R57" s="303"/>
      <c r="S57" s="46">
        <v>0.27777777777777779</v>
      </c>
      <c r="T57" s="47">
        <v>0.28763888888888889</v>
      </c>
      <c r="U57" s="109">
        <v>13.900000000000015</v>
      </c>
      <c r="V57" s="110">
        <v>14.2099404285358</v>
      </c>
      <c r="W57" s="111"/>
      <c r="X57" s="13"/>
      <c r="Y57" s="294"/>
      <c r="Z57" s="295"/>
      <c r="AA57" s="115">
        <f t="shared" si="25"/>
        <v>-327.64286142814035</v>
      </c>
      <c r="AB57" s="108">
        <f t="shared" si="26"/>
        <v>0.90898809404773884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1126</v>
      </c>
      <c r="G58" s="101">
        <f t="shared" si="27"/>
        <v>33780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3267.9627029180147</v>
      </c>
      <c r="N58" s="104">
        <f t="shared" si="21"/>
        <v>816.99067572950366</v>
      </c>
      <c r="O58" s="106">
        <f t="shared" si="22"/>
        <v>0</v>
      </c>
      <c r="P58" s="107">
        <f t="shared" si="23"/>
        <v>-83.009324270496336</v>
      </c>
      <c r="Q58" s="108">
        <f t="shared" si="24"/>
        <v>0.90776741747722633</v>
      </c>
      <c r="R58" s="303"/>
      <c r="S58" s="46">
        <v>0.29722222222222228</v>
      </c>
      <c r="T58" s="47">
        <v>0.31157407407407411</v>
      </c>
      <c r="U58" s="109">
        <v>13.800000000000079</v>
      </c>
      <c r="V58" s="110">
        <v>20.673430556497671</v>
      </c>
      <c r="W58" s="111"/>
      <c r="X58" s="13"/>
      <c r="Y58" s="294"/>
      <c r="Z58" s="295"/>
      <c r="AA58" s="115">
        <f t="shared" si="25"/>
        <v>-332.03729708198534</v>
      </c>
      <c r="AB58" s="108">
        <f t="shared" si="26"/>
        <v>0.90776741747722633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1405</v>
      </c>
      <c r="G59" s="101">
        <f t="shared" si="27"/>
        <v>34787.800000000003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3268.8350946206137</v>
      </c>
      <c r="N59" s="104">
        <f t="shared" si="21"/>
        <v>817.20877365515344</v>
      </c>
      <c r="O59" s="106">
        <f t="shared" si="22"/>
        <v>0</v>
      </c>
      <c r="P59" s="107">
        <f t="shared" si="23"/>
        <v>-82.791226344846564</v>
      </c>
      <c r="Q59" s="108">
        <f t="shared" si="24"/>
        <v>0.90800974850572602</v>
      </c>
      <c r="R59" s="303"/>
      <c r="S59" s="46">
        <v>0.32083333333333341</v>
      </c>
      <c r="T59" s="47">
        <v>0.33873842592592601</v>
      </c>
      <c r="U59" s="109">
        <v>13.333333333333393</v>
      </c>
      <c r="V59" s="110">
        <v>25.789003592970786</v>
      </c>
      <c r="W59" s="111"/>
      <c r="X59" s="114"/>
      <c r="Y59" s="294"/>
      <c r="Z59" s="295"/>
      <c r="AA59" s="115">
        <f t="shared" si="25"/>
        <v>-331.16490537938625</v>
      </c>
      <c r="AB59" s="108">
        <f t="shared" si="26"/>
        <v>0.90800974850572602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2167</v>
      </c>
      <c r="G60" s="101">
        <f t="shared" si="27"/>
        <v>38767.630000000005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3270.9226418975377</v>
      </c>
      <c r="N60" s="104">
        <f t="shared" si="21"/>
        <v>817.73066047438442</v>
      </c>
      <c r="O60" s="106">
        <f t="shared" si="22"/>
        <v>0</v>
      </c>
      <c r="P60" s="107">
        <f t="shared" si="23"/>
        <v>-82.269339525615578</v>
      </c>
      <c r="Q60" s="108">
        <f t="shared" si="24"/>
        <v>0.90858962274931598</v>
      </c>
      <c r="R60" s="303"/>
      <c r="S60" s="46">
        <v>0.34791666666666676</v>
      </c>
      <c r="T60" s="47">
        <v>0.37552083333333341</v>
      </c>
      <c r="U60" s="109">
        <v>13.216666666666681</v>
      </c>
      <c r="V60" s="110">
        <v>39.750252217696101</v>
      </c>
      <c r="W60" s="111"/>
      <c r="X60" s="114"/>
      <c r="Y60" s="294"/>
      <c r="Z60" s="295"/>
      <c r="AA60" s="115">
        <f t="shared" si="25"/>
        <v>-329.07735810246231</v>
      </c>
      <c r="AB60" s="108">
        <f t="shared" si="26"/>
        <v>0.90858962274931598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1620</v>
      </c>
      <c r="G61" s="119">
        <f t="shared" si="27"/>
        <v>36158.400000000001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3268.6656220132586</v>
      </c>
      <c r="N61" s="104">
        <f t="shared" si="21"/>
        <v>653.7331244026517</v>
      </c>
      <c r="O61" s="106">
        <f t="shared" si="22"/>
        <v>0</v>
      </c>
      <c r="P61" s="107">
        <f t="shared" si="23"/>
        <v>-66.266875597348303</v>
      </c>
      <c r="Q61" s="108">
        <f t="shared" si="24"/>
        <v>0.9079626727814607</v>
      </c>
      <c r="R61" s="303"/>
      <c r="S61" s="46">
        <v>0.38472222222222235</v>
      </c>
      <c r="T61" s="118">
        <v>0.40537037037037049</v>
      </c>
      <c r="U61" s="109">
        <v>13.250000000000073</v>
      </c>
      <c r="V61" s="110">
        <v>29.736905281896629</v>
      </c>
      <c r="W61" s="111"/>
      <c r="X61" s="49"/>
      <c r="Y61" s="294"/>
      <c r="Z61" s="295"/>
      <c r="AA61" s="115">
        <f t="shared" si="25"/>
        <v>-331.3343779867414</v>
      </c>
      <c r="AB61" s="108">
        <f t="shared" si="26"/>
        <v>0.9079626727814607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1336</v>
      </c>
      <c r="G62" s="119">
        <f t="shared" si="27"/>
        <v>36713.279999999999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3271.9428218819376</v>
      </c>
      <c r="N62" s="104">
        <f t="shared" si="21"/>
        <v>654.38856437638754</v>
      </c>
      <c r="O62" s="121">
        <f t="shared" si="22"/>
        <v>0</v>
      </c>
      <c r="P62" s="122">
        <f t="shared" si="23"/>
        <v>-65.611435623612465</v>
      </c>
      <c r="Q62" s="123">
        <f t="shared" si="24"/>
        <v>0.908873006078316</v>
      </c>
      <c r="R62" s="303"/>
      <c r="S62" s="46">
        <v>0.41458333333333347</v>
      </c>
      <c r="T62" s="118">
        <v>0.43158564814814826</v>
      </c>
      <c r="U62" s="109">
        <v>13.266666666666689</v>
      </c>
      <c r="V62" s="110">
        <v>24.499205629117327</v>
      </c>
      <c r="W62" s="111"/>
      <c r="X62" s="114"/>
      <c r="Y62" s="294"/>
      <c r="Z62" s="295"/>
      <c r="AA62" s="115">
        <f t="shared" si="25"/>
        <v>-328.05717811806244</v>
      </c>
      <c r="AB62" s="108">
        <f t="shared" si="26"/>
        <v>0.908873006078316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4064</v>
      </c>
      <c r="G63" s="119">
        <f t="shared" si="27"/>
        <v>67706.240000000005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3270.4786873144512</v>
      </c>
      <c r="N63" s="104">
        <f t="shared" si="21"/>
        <v>654.09573746289027</v>
      </c>
      <c r="O63" s="121">
        <f t="shared" si="22"/>
        <v>0</v>
      </c>
      <c r="P63" s="122">
        <f t="shared" si="23"/>
        <v>-65.90426253710973</v>
      </c>
      <c r="Q63" s="123">
        <f t="shared" si="24"/>
        <v>0.90846630203179202</v>
      </c>
      <c r="R63" s="303"/>
      <c r="S63" s="46">
        <v>0.44097222222222238</v>
      </c>
      <c r="T63" s="118">
        <v>0.4927430555555557</v>
      </c>
      <c r="U63" s="109">
        <v>13.516666666666728</v>
      </c>
      <c r="V63" s="110">
        <v>74.557892991569645</v>
      </c>
      <c r="W63" s="111"/>
      <c r="X63" s="114"/>
      <c r="Y63" s="294"/>
      <c r="Z63" s="295"/>
      <c r="AA63" s="115">
        <f t="shared" si="25"/>
        <v>-329.52131268554876</v>
      </c>
      <c r="AB63" s="108">
        <f t="shared" si="26"/>
        <v>0.90846630203179202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3270.2753543527842</v>
      </c>
      <c r="N72" s="136">
        <f>M72/L72</f>
        <v>792.79402529764468</v>
      </c>
      <c r="O72" s="137">
        <f>L72-I72</f>
        <v>0</v>
      </c>
      <c r="P72" s="138">
        <f>N72-K72</f>
        <v>-79.933247429628068</v>
      </c>
      <c r="Q72" s="139">
        <f>N72/K72</f>
        <v>0.90840982065355114</v>
      </c>
      <c r="R72" s="304"/>
      <c r="S72" s="140">
        <v>0.25</v>
      </c>
      <c r="T72" s="141">
        <v>0.4927430555555557</v>
      </c>
      <c r="U72" s="142"/>
      <c r="V72" s="164"/>
      <c r="W72" s="165"/>
      <c r="X72" s="136"/>
      <c r="Y72" s="290"/>
      <c r="Z72" s="291"/>
      <c r="AA72" s="166">
        <f>M72-J72</f>
        <v>-329.72464564721577</v>
      </c>
      <c r="AB72" s="139">
        <f>M72/J72</f>
        <v>0.90840982065355114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1000</v>
      </c>
      <c r="G73" s="146">
        <f t="shared" ref="G73" si="32">E73*F73</f>
        <v>28570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3119.5615162690542</v>
      </c>
      <c r="N73" s="150">
        <f>M73/L73</f>
        <v>259.96345968908787</v>
      </c>
      <c r="O73" s="152">
        <f>L73-I73</f>
        <v>0</v>
      </c>
      <c r="P73" s="153">
        <f>N73-K73</f>
        <v>-40.03654031091213</v>
      </c>
      <c r="Q73" s="154">
        <f>N73/K73</f>
        <v>0.86654486563029287</v>
      </c>
      <c r="R73" s="302">
        <f>Q89</f>
        <v>0.86654486563029287</v>
      </c>
      <c r="S73" s="155">
        <v>0.73958333333333326</v>
      </c>
      <c r="T73" s="156">
        <v>0.75293981481481476</v>
      </c>
      <c r="U73" s="157"/>
      <c r="V73" s="158">
        <v>19.233472296375499</v>
      </c>
      <c r="W73" s="156"/>
      <c r="X73" s="167"/>
      <c r="Y73" s="305"/>
      <c r="Z73" s="306"/>
      <c r="AA73" s="113">
        <f>M73-J73</f>
        <v>-480.43848373094579</v>
      </c>
      <c r="AB73" s="154">
        <f>M73/J73</f>
        <v>0.86654486563029287</v>
      </c>
      <c r="AC73" s="307">
        <f>AB89</f>
        <v>0.86654486563029287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3119.5615162690542</v>
      </c>
      <c r="N89" s="136">
        <f>M89/L89</f>
        <v>259.96345968908787</v>
      </c>
      <c r="O89" s="137">
        <f>L89-I89</f>
        <v>0</v>
      </c>
      <c r="P89" s="138">
        <f>N89-K89</f>
        <v>-40.03654031091213</v>
      </c>
      <c r="Q89" s="139">
        <f>N89/K89</f>
        <v>0.86654486563029287</v>
      </c>
      <c r="R89" s="304"/>
      <c r="S89" s="140">
        <v>0.73958333333333326</v>
      </c>
      <c r="T89" s="141">
        <v>0.75293981481481476</v>
      </c>
      <c r="U89" s="142"/>
      <c r="V89" s="164"/>
      <c r="W89" s="165"/>
      <c r="X89" s="136"/>
      <c r="Y89" s="290"/>
      <c r="Z89" s="291"/>
      <c r="AA89" s="166">
        <f>M89-J89</f>
        <v>-480.43848373094579</v>
      </c>
      <c r="AB89" s="139">
        <f>M89/J89</f>
        <v>0.86654486563029287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914</v>
      </c>
      <c r="G90" s="146">
        <f t="shared" ref="G90" si="36">E90*F90</f>
        <v>22429.559999999998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2788.5525899103445</v>
      </c>
      <c r="N90" s="150">
        <f>M90/L90</f>
        <v>697.13814747758613</v>
      </c>
      <c r="O90" s="152">
        <f>L90-I90</f>
        <v>0</v>
      </c>
      <c r="P90" s="153">
        <f>N90-K90</f>
        <v>-52.861852522413869</v>
      </c>
      <c r="Q90" s="154">
        <f>N90/K90</f>
        <v>0.92951752997011483</v>
      </c>
      <c r="R90" s="302">
        <f>Q106</f>
        <v>0.92951752997011483</v>
      </c>
      <c r="S90" s="155">
        <v>0.70833333333333337</v>
      </c>
      <c r="T90" s="156">
        <v>0.72197916666666673</v>
      </c>
      <c r="U90" s="157"/>
      <c r="V90" s="158">
        <v>19.666116464299201</v>
      </c>
      <c r="W90" s="159"/>
      <c r="X90" s="160"/>
      <c r="Y90" s="305"/>
      <c r="Z90" s="306"/>
      <c r="AA90" s="113">
        <f>M90-J90</f>
        <v>-211.44741008965548</v>
      </c>
      <c r="AB90" s="154">
        <f>M90/J90</f>
        <v>0.92951752997011483</v>
      </c>
      <c r="AC90" s="307">
        <f>AB106</f>
        <v>0.92951752997011483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2788.5525899103445</v>
      </c>
      <c r="N106" s="136">
        <f t="shared" ref="N106:N120" si="40">M106/L106</f>
        <v>697.13814747758613</v>
      </c>
      <c r="O106" s="137">
        <f t="shared" ref="O106:O120" si="41">L106-I106</f>
        <v>0</v>
      </c>
      <c r="P106" s="138">
        <f t="shared" ref="P106:P120" si="42">N106-K106</f>
        <v>-52.861852522413869</v>
      </c>
      <c r="Q106" s="139">
        <f t="shared" ref="Q106:Q120" si="43">N106/K106</f>
        <v>0.92951752997011483</v>
      </c>
      <c r="R106" s="304"/>
      <c r="S106" s="140">
        <v>0.70833333333333337</v>
      </c>
      <c r="T106" s="141">
        <v>0.72197916666666673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-211.44741008965548</v>
      </c>
      <c r="AB106" s="139">
        <f t="shared" ref="AB106:AB120" si="45">M106/J106</f>
        <v>0.92951752997011483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346</v>
      </c>
      <c r="G107" s="146">
        <f t="shared" ref="G107:G120" si="46">E107*F107</f>
        <v>4854.38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2786.3474686714776</v>
      </c>
      <c r="N107" s="150">
        <f t="shared" si="40"/>
        <v>928.78248955715924</v>
      </c>
      <c r="O107" s="152">
        <f t="shared" si="41"/>
        <v>0</v>
      </c>
      <c r="P107" s="153">
        <f t="shared" si="42"/>
        <v>-71.217510442840762</v>
      </c>
      <c r="Q107" s="154">
        <f t="shared" si="43"/>
        <v>0.92878248955715925</v>
      </c>
      <c r="R107" s="302">
        <f>Q123</f>
        <v>0.91360583403172668</v>
      </c>
      <c r="S107" s="155">
        <v>0.73263888888888884</v>
      </c>
      <c r="T107" s="156">
        <v>0.73781249999999998</v>
      </c>
      <c r="U107" s="157"/>
      <c r="V107" s="158">
        <v>7.4506141941795612</v>
      </c>
      <c r="W107" s="159"/>
      <c r="X107" s="160"/>
      <c r="Y107" s="305"/>
      <c r="Z107" s="306"/>
      <c r="AA107" s="113">
        <f t="shared" si="44"/>
        <v>-213.6525313285224</v>
      </c>
      <c r="AB107" s="154">
        <f t="shared" si="45"/>
        <v>0.92878248955715925</v>
      </c>
      <c r="AC107" s="307">
        <f>AB123</f>
        <v>0.91360583403172668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673</v>
      </c>
      <c r="G108" s="101">
        <f t="shared" si="46"/>
        <v>12235.14</v>
      </c>
      <c r="H108" s="26">
        <v>2</v>
      </c>
      <c r="I108" s="102">
        <v>3</v>
      </c>
      <c r="J108" s="103">
        <v>3000</v>
      </c>
      <c r="K108" s="104">
        <f t="shared" ref="K108:K137" si="48">J108/I108</f>
        <v>1000</v>
      </c>
      <c r="L108" s="105">
        <v>3</v>
      </c>
      <c r="M108" s="103">
        <f t="shared" si="47"/>
        <v>2787.3538193692016</v>
      </c>
      <c r="N108" s="104">
        <f t="shared" si="40"/>
        <v>929.1179397897339</v>
      </c>
      <c r="O108" s="106">
        <f t="shared" si="41"/>
        <v>0</v>
      </c>
      <c r="P108" s="107">
        <f t="shared" si="42"/>
        <v>-70.882060210266104</v>
      </c>
      <c r="Q108" s="108">
        <f t="shared" si="43"/>
        <v>0.92911793978973389</v>
      </c>
      <c r="R108" s="303"/>
      <c r="S108" s="46">
        <v>0.74722222222222212</v>
      </c>
      <c r="T108" s="47">
        <v>0.75728009259259244</v>
      </c>
      <c r="U108" s="109">
        <v>13.54999999999988</v>
      </c>
      <c r="V108" s="110">
        <v>14.486858367029372</v>
      </c>
      <c r="W108" s="111"/>
      <c r="X108" s="114"/>
      <c r="Y108" s="294"/>
      <c r="Z108" s="295"/>
      <c r="AA108" s="115">
        <f t="shared" si="44"/>
        <v>-212.64618063079843</v>
      </c>
      <c r="AB108" s="108">
        <f t="shared" si="45"/>
        <v>0.92911793978973389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419</v>
      </c>
      <c r="G109" s="101">
        <f t="shared" si="46"/>
        <v>7617.42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3271.9567457470284</v>
      </c>
      <c r="N109" s="104">
        <f t="shared" si="40"/>
        <v>1090.6522485823427</v>
      </c>
      <c r="O109" s="106">
        <f t="shared" si="41"/>
        <v>0</v>
      </c>
      <c r="P109" s="107">
        <f t="shared" si="42"/>
        <v>-109.34775141765726</v>
      </c>
      <c r="Q109" s="108">
        <f t="shared" si="43"/>
        <v>0.90887687381861892</v>
      </c>
      <c r="R109" s="303"/>
      <c r="S109" s="46">
        <v>0.7666666666666665</v>
      </c>
      <c r="T109" s="47">
        <v>0.77200231481481463</v>
      </c>
      <c r="U109" s="109">
        <v>13.516666666666648</v>
      </c>
      <c r="V109" s="110">
        <v>7.6834756549510033</v>
      </c>
      <c r="W109" s="111"/>
      <c r="X109" s="114"/>
      <c r="Y109" s="294"/>
      <c r="Z109" s="295"/>
      <c r="AA109" s="115">
        <f t="shared" si="44"/>
        <v>-328.04325425297156</v>
      </c>
      <c r="AB109" s="108">
        <f t="shared" si="45"/>
        <v>0.90887687381861904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489</v>
      </c>
      <c r="G110" s="101">
        <f t="shared" si="46"/>
        <v>8166.2999999999993</v>
      </c>
      <c r="H110" s="26">
        <v>2</v>
      </c>
      <c r="I110" s="102">
        <v>3</v>
      </c>
      <c r="J110" s="103">
        <v>3600</v>
      </c>
      <c r="K110" s="104">
        <f t="shared" si="48"/>
        <v>1200</v>
      </c>
      <c r="L110" s="105">
        <v>3</v>
      </c>
      <c r="M110" s="103">
        <f t="shared" si="47"/>
        <v>3271.7288396916679</v>
      </c>
      <c r="N110" s="104">
        <f t="shared" si="40"/>
        <v>1090.5762798972225</v>
      </c>
      <c r="O110" s="106">
        <f t="shared" si="41"/>
        <v>0</v>
      </c>
      <c r="P110" s="107">
        <f t="shared" si="42"/>
        <v>-109.42372010277745</v>
      </c>
      <c r="Q110" s="108">
        <f t="shared" si="43"/>
        <v>0.90881356658101875</v>
      </c>
      <c r="R110" s="303"/>
      <c r="S110" s="46">
        <v>0.78124999999999978</v>
      </c>
      <c r="T110" s="47">
        <v>0.78747685185185168</v>
      </c>
      <c r="U110" s="109">
        <v>13.316666666666617</v>
      </c>
      <c r="V110" s="110">
        <v>8.9677358478048692</v>
      </c>
      <c r="W110" s="111"/>
      <c r="X110" s="114"/>
      <c r="Y110" s="294"/>
      <c r="Z110" s="295"/>
      <c r="AA110" s="115">
        <f t="shared" si="44"/>
        <v>-328.27116030833213</v>
      </c>
      <c r="AB110" s="108">
        <f t="shared" si="45"/>
        <v>0.90881356658101886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798</v>
      </c>
      <c r="G111" s="101">
        <f t="shared" si="46"/>
        <v>23940</v>
      </c>
      <c r="H111" s="26">
        <v>2</v>
      </c>
      <c r="I111" s="102">
        <v>4</v>
      </c>
      <c r="J111" s="103">
        <v>3600</v>
      </c>
      <c r="K111" s="104">
        <f t="shared" si="48"/>
        <v>900</v>
      </c>
      <c r="L111" s="105">
        <v>4</v>
      </c>
      <c r="M111" s="103">
        <f t="shared" si="47"/>
        <v>3270.9021257344807</v>
      </c>
      <c r="N111" s="104">
        <f t="shared" si="40"/>
        <v>817.72553143362018</v>
      </c>
      <c r="O111" s="106">
        <f t="shared" si="41"/>
        <v>0</v>
      </c>
      <c r="P111" s="107">
        <f t="shared" si="42"/>
        <v>-82.274468566379824</v>
      </c>
      <c r="Q111" s="108">
        <f t="shared" si="43"/>
        <v>0.90858392381513353</v>
      </c>
      <c r="R111" s="303"/>
      <c r="S111" s="46">
        <v>0.7965277777777775</v>
      </c>
      <c r="T111" s="47">
        <v>0.8066898148148145</v>
      </c>
      <c r="U111" s="109">
        <v>13.033333333333186</v>
      </c>
      <c r="V111" s="110">
        <v>14.6381634666762</v>
      </c>
      <c r="W111" s="111"/>
      <c r="X111" s="114"/>
      <c r="Y111" s="294"/>
      <c r="Z111" s="295"/>
      <c r="AA111" s="115">
        <f t="shared" si="44"/>
        <v>-329.09787426551929</v>
      </c>
      <c r="AB111" s="108">
        <f t="shared" si="45"/>
        <v>0.90858392381513353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521</v>
      </c>
      <c r="G112" s="119">
        <f t="shared" si="46"/>
        <v>13040.630000000001</v>
      </c>
      <c r="H112" s="26">
        <v>2</v>
      </c>
      <c r="I112" s="102">
        <v>5</v>
      </c>
      <c r="J112" s="103">
        <v>3600</v>
      </c>
      <c r="K112" s="104">
        <f t="shared" si="48"/>
        <v>720</v>
      </c>
      <c r="L112" s="105">
        <v>5</v>
      </c>
      <c r="M112" s="103">
        <f t="shared" si="47"/>
        <v>3268.0672686981129</v>
      </c>
      <c r="N112" s="104">
        <f t="shared" si="40"/>
        <v>653.61345373962263</v>
      </c>
      <c r="O112" s="106">
        <f t="shared" si="41"/>
        <v>0</v>
      </c>
      <c r="P112" s="107">
        <f t="shared" si="42"/>
        <v>-66.386546260377372</v>
      </c>
      <c r="Q112" s="108">
        <f t="shared" si="43"/>
        <v>0.90779646352725363</v>
      </c>
      <c r="R112" s="303"/>
      <c r="S112" s="46">
        <v>0.81597222222222188</v>
      </c>
      <c r="T112" s="118">
        <v>0.82260416666666636</v>
      </c>
      <c r="U112" s="109">
        <v>13.366666666666625</v>
      </c>
      <c r="V112" s="110">
        <v>9.5652865837284082</v>
      </c>
      <c r="W112" s="111"/>
      <c r="X112" s="114"/>
      <c r="Y112" s="294"/>
      <c r="Z112" s="295"/>
      <c r="AA112" s="115">
        <f t="shared" si="44"/>
        <v>-331.93273130188709</v>
      </c>
      <c r="AB112" s="108">
        <f t="shared" si="45"/>
        <v>0.90779646352725363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2572</v>
      </c>
      <c r="G113" s="119">
        <f t="shared" si="46"/>
        <v>42849.52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3271.364369314791</v>
      </c>
      <c r="N113" s="104">
        <f t="shared" si="40"/>
        <v>654.27287386295825</v>
      </c>
      <c r="O113" s="121">
        <f t="shared" si="41"/>
        <v>0</v>
      </c>
      <c r="P113" s="122">
        <f t="shared" si="42"/>
        <v>-65.727126137041751</v>
      </c>
      <c r="Q113" s="123">
        <f t="shared" si="43"/>
        <v>0.90871232480966424</v>
      </c>
      <c r="R113" s="303"/>
      <c r="S113" s="46">
        <v>0.83194444444444404</v>
      </c>
      <c r="T113" s="118">
        <v>0.86469907407407365</v>
      </c>
      <c r="U113" s="109">
        <v>13.449999999999864</v>
      </c>
      <c r="V113" s="110">
        <v>47.172978176174041</v>
      </c>
      <c r="W113" s="111"/>
      <c r="X113" s="114"/>
      <c r="Y113" s="294"/>
      <c r="Z113" s="295"/>
      <c r="AA113" s="115">
        <f t="shared" si="44"/>
        <v>-328.63563068520898</v>
      </c>
      <c r="AB113" s="108">
        <f t="shared" si="45"/>
        <v>0.90871232480966413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826</v>
      </c>
      <c r="G114" s="119">
        <f t="shared" si="46"/>
        <v>15016.68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2787.353819369202</v>
      </c>
      <c r="N114" s="104">
        <f t="shared" si="40"/>
        <v>929.11793978973401</v>
      </c>
      <c r="O114" s="121">
        <f t="shared" si="41"/>
        <v>0</v>
      </c>
      <c r="P114" s="122">
        <f t="shared" si="42"/>
        <v>-70.88206021026599</v>
      </c>
      <c r="Q114" s="123">
        <f t="shared" si="43"/>
        <v>0.929117939789734</v>
      </c>
      <c r="R114" s="303"/>
      <c r="S114" s="46">
        <v>0.87430555555555511</v>
      </c>
      <c r="T114" s="118">
        <v>0.88664351851851808</v>
      </c>
      <c r="U114" s="109">
        <v>13.833333333333311</v>
      </c>
      <c r="V114" s="110">
        <v>17.780304622832482</v>
      </c>
      <c r="W114" s="111"/>
      <c r="X114" s="114"/>
      <c r="Y114" s="294"/>
      <c r="Z114" s="295"/>
      <c r="AA114" s="115">
        <f t="shared" si="44"/>
        <v>-212.64618063079797</v>
      </c>
      <c r="AB114" s="108">
        <f t="shared" si="45"/>
        <v>0.929117939789734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504</v>
      </c>
      <c r="G115" s="119">
        <f t="shared" si="46"/>
        <v>9162.7199999999993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3271.9567457470284</v>
      </c>
      <c r="N115" s="104">
        <f t="shared" si="40"/>
        <v>1090.6522485823427</v>
      </c>
      <c r="O115" s="121">
        <f t="shared" si="41"/>
        <v>0</v>
      </c>
      <c r="P115" s="122">
        <f t="shared" si="42"/>
        <v>-109.34775141765726</v>
      </c>
      <c r="Q115" s="123">
        <f t="shared" si="43"/>
        <v>0.90887687381861892</v>
      </c>
      <c r="R115" s="303"/>
      <c r="S115" s="46">
        <v>0.89583333333333282</v>
      </c>
      <c r="T115" s="118">
        <v>0.90224537037036989</v>
      </c>
      <c r="U115" s="109">
        <v>13.233333333333217</v>
      </c>
      <c r="V115" s="110">
        <v>9.2421759668145711</v>
      </c>
      <c r="W115" s="111"/>
      <c r="X115" s="114"/>
      <c r="Y115" s="294"/>
      <c r="Z115" s="295"/>
      <c r="AA115" s="115">
        <f t="shared" si="44"/>
        <v>-328.04325425297156</v>
      </c>
      <c r="AB115" s="108">
        <f t="shared" si="45"/>
        <v>0.90887687381861904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599</v>
      </c>
      <c r="G116" s="119">
        <f t="shared" si="46"/>
        <v>10003.299999999999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3268.0845702509491</v>
      </c>
      <c r="N116" s="104">
        <f t="shared" si="40"/>
        <v>1089.3615234169831</v>
      </c>
      <c r="O116" s="121">
        <f t="shared" si="41"/>
        <v>0</v>
      </c>
      <c r="P116" s="122">
        <f t="shared" si="42"/>
        <v>-110.63847658301688</v>
      </c>
      <c r="Q116" s="123">
        <f t="shared" si="43"/>
        <v>0.90780126951415263</v>
      </c>
      <c r="R116" s="303"/>
      <c r="S116" s="46">
        <v>0.91180555555555498</v>
      </c>
      <c r="T116" s="118">
        <v>0.9194328703703698</v>
      </c>
      <c r="U116" s="109">
        <v>13.766666666666527</v>
      </c>
      <c r="V116" s="110">
        <v>10.9972674291107</v>
      </c>
      <c r="W116" s="111"/>
      <c r="X116" s="114"/>
      <c r="Y116" s="294"/>
      <c r="Z116" s="295"/>
      <c r="AA116" s="115">
        <f t="shared" si="44"/>
        <v>-331.91542974905087</v>
      </c>
      <c r="AB116" s="108">
        <f t="shared" si="45"/>
        <v>0.90780126951415252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1014</v>
      </c>
      <c r="G117" s="119">
        <f t="shared" si="46"/>
        <v>30420</v>
      </c>
      <c r="H117" s="60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3272.1851542445606</v>
      </c>
      <c r="N117" s="104">
        <f t="shared" si="40"/>
        <v>818.04628856114016</v>
      </c>
      <c r="O117" s="121">
        <f t="shared" si="41"/>
        <v>0</v>
      </c>
      <c r="P117" s="122">
        <f t="shared" si="42"/>
        <v>-81.953711438859841</v>
      </c>
      <c r="Q117" s="123">
        <f t="shared" si="43"/>
        <v>0.90894032062348906</v>
      </c>
      <c r="R117" s="303"/>
      <c r="S117" s="46">
        <v>0.92847222222222159</v>
      </c>
      <c r="T117" s="118">
        <v>0.94137731481481413</v>
      </c>
      <c r="U117" s="109">
        <v>13.01666666666657</v>
      </c>
      <c r="V117" s="110">
        <v>18.593079893746399</v>
      </c>
      <c r="W117" s="124"/>
      <c r="X117" s="125"/>
      <c r="Y117" s="294"/>
      <c r="Z117" s="295"/>
      <c r="AA117" s="115">
        <f t="shared" si="44"/>
        <v>-327.81484575543936</v>
      </c>
      <c r="AB117" s="108">
        <f t="shared" si="45"/>
        <v>0.90894032062348906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518</v>
      </c>
      <c r="G118" s="119">
        <f t="shared" si="46"/>
        <v>12965.54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3268.0672686981134</v>
      </c>
      <c r="N118" s="104">
        <f t="shared" si="40"/>
        <v>653.61345373962263</v>
      </c>
      <c r="O118" s="121">
        <f t="shared" si="41"/>
        <v>0</v>
      </c>
      <c r="P118" s="122">
        <f t="shared" si="42"/>
        <v>-66.386546260377372</v>
      </c>
      <c r="Q118" s="123">
        <f t="shared" si="43"/>
        <v>0.90779646352725363</v>
      </c>
      <c r="R118" s="303"/>
      <c r="S118" s="46">
        <v>0.95069444444444373</v>
      </c>
      <c r="T118" s="118">
        <v>0.95729166666666599</v>
      </c>
      <c r="U118" s="109">
        <v>13.416666666666632</v>
      </c>
      <c r="V118" s="110">
        <v>9.5102081581023317</v>
      </c>
      <c r="W118" s="124"/>
      <c r="X118" s="125"/>
      <c r="Y118" s="294"/>
      <c r="Z118" s="295"/>
      <c r="AA118" s="115">
        <f t="shared" si="44"/>
        <v>-331.93273130188663</v>
      </c>
      <c r="AB118" s="108">
        <f t="shared" si="45"/>
        <v>0.90779646352725374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5638</v>
      </c>
      <c r="G119" s="119">
        <f t="shared" si="46"/>
        <v>79101.14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2786.3474686714781</v>
      </c>
      <c r="N119" s="104">
        <f t="shared" si="40"/>
        <v>928.78248955715935</v>
      </c>
      <c r="O119" s="121">
        <f t="shared" si="41"/>
        <v>0</v>
      </c>
      <c r="P119" s="122">
        <f t="shared" si="42"/>
        <v>-71.217510442840648</v>
      </c>
      <c r="Q119" s="123">
        <f t="shared" si="43"/>
        <v>0.92878248955715936</v>
      </c>
      <c r="R119" s="303"/>
      <c r="S119" s="46">
        <v>0.9666666666666659</v>
      </c>
      <c r="T119" s="118">
        <v>1.0509722222222215</v>
      </c>
      <c r="U119" s="109">
        <v>13.499999999999872</v>
      </c>
      <c r="V119" s="110">
        <v>121.40625094446347</v>
      </c>
      <c r="W119" s="124"/>
      <c r="X119" s="125"/>
      <c r="Y119" s="294"/>
      <c r="Z119" s="295"/>
      <c r="AA119" s="115">
        <f t="shared" si="44"/>
        <v>-213.65253132852195</v>
      </c>
      <c r="AB119" s="108">
        <f t="shared" si="45"/>
        <v>0.92878248955715936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3752</v>
      </c>
      <c r="G120" s="119">
        <f t="shared" si="46"/>
        <v>62508.32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3271.364369314791</v>
      </c>
      <c r="N120" s="104">
        <f t="shared" si="40"/>
        <v>654.27287386295825</v>
      </c>
      <c r="O120" s="121">
        <f t="shared" si="41"/>
        <v>0</v>
      </c>
      <c r="P120" s="122">
        <f t="shared" si="42"/>
        <v>-65.727126137041751</v>
      </c>
      <c r="Q120" s="123">
        <f t="shared" si="43"/>
        <v>0.90871232480966424</v>
      </c>
      <c r="R120" s="303"/>
      <c r="S120" s="46">
        <v>1.0604166666666659</v>
      </c>
      <c r="T120" s="118">
        <v>1.1081944444444436</v>
      </c>
      <c r="U120" s="109">
        <v>13.599999999999888</v>
      </c>
      <c r="V120" s="110">
        <v>68.81532430676711</v>
      </c>
      <c r="W120" s="124"/>
      <c r="X120" s="125"/>
      <c r="Y120" s="294"/>
      <c r="Z120" s="295"/>
      <c r="AA120" s="115">
        <f t="shared" si="44"/>
        <v>-328.63563068520898</v>
      </c>
      <c r="AB120" s="108">
        <f t="shared" si="45"/>
        <v>0.90871232480966413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3132.3628595373484</v>
      </c>
      <c r="N123" s="136">
        <f t="shared" ref="N123:N137" si="52">M123/L123</f>
        <v>843.32846218313227</v>
      </c>
      <c r="O123" s="137">
        <f t="shared" ref="O123:O137" si="53">L123-I123</f>
        <v>0</v>
      </c>
      <c r="P123" s="138">
        <f t="shared" ref="P123:P137" si="54">N123-K123</f>
        <v>-79.748460893790707</v>
      </c>
      <c r="Q123" s="139">
        <f t="shared" ref="Q123:Q137" si="55">N123/K123</f>
        <v>0.91360583403172668</v>
      </c>
      <c r="R123" s="304"/>
      <c r="S123" s="140">
        <v>0.73263888888888884</v>
      </c>
      <c r="T123" s="141">
        <v>1.1081944444444436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-296.20856903408003</v>
      </c>
      <c r="AB123" s="139">
        <f t="shared" ref="AB123:AB137" si="57">M123/J123</f>
        <v>0.91360583403172668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362</v>
      </c>
      <c r="G124" s="146">
        <f t="shared" ref="G124:G137" si="58">E124*F124</f>
        <v>5169.3599999999997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59">F124/V124*60</f>
        <v>3271.2008907733684</v>
      </c>
      <c r="N124" s="150">
        <f t="shared" si="52"/>
        <v>1090.4002969244561</v>
      </c>
      <c r="O124" s="152">
        <f t="shared" si="53"/>
        <v>0</v>
      </c>
      <c r="P124" s="153">
        <f t="shared" si="54"/>
        <v>-109.59970307554386</v>
      </c>
      <c r="Q124" s="154">
        <f t="shared" si="55"/>
        <v>0.90866691410371347</v>
      </c>
      <c r="R124" s="302">
        <f>Q140</f>
        <v>0.9083790935417303</v>
      </c>
      <c r="S124" s="155">
        <v>0.73263888888888884</v>
      </c>
      <c r="T124" s="156">
        <v>0.7372453703703703</v>
      </c>
      <c r="U124" s="157"/>
      <c r="V124" s="158">
        <v>6.6397634157115357</v>
      </c>
      <c r="W124" s="156"/>
      <c r="X124" s="167"/>
      <c r="Y124" s="305"/>
      <c r="Z124" s="306"/>
      <c r="AA124" s="169">
        <f t="shared" si="56"/>
        <v>-328.79910922663157</v>
      </c>
      <c r="AB124" s="154">
        <f t="shared" si="57"/>
        <v>0.90866691410371347</v>
      </c>
      <c r="AC124" s="307">
        <f>AB140</f>
        <v>0.9083790935417303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455</v>
      </c>
      <c r="G125" s="101">
        <f t="shared" si="58"/>
        <v>10829</v>
      </c>
      <c r="H125" s="26">
        <v>2</v>
      </c>
      <c r="I125" s="102">
        <v>4</v>
      </c>
      <c r="J125" s="103">
        <v>3600</v>
      </c>
      <c r="K125" s="104">
        <f t="shared" si="48"/>
        <v>900</v>
      </c>
      <c r="L125" s="105">
        <v>4</v>
      </c>
      <c r="M125" s="103">
        <f t="shared" si="59"/>
        <v>3272.1169586479964</v>
      </c>
      <c r="N125" s="104">
        <f t="shared" si="52"/>
        <v>818.0292396619991</v>
      </c>
      <c r="O125" s="106">
        <f t="shared" si="53"/>
        <v>0</v>
      </c>
      <c r="P125" s="107">
        <f t="shared" si="54"/>
        <v>-81.9707603380009</v>
      </c>
      <c r="Q125" s="108">
        <f t="shared" si="55"/>
        <v>0.90892137740222123</v>
      </c>
      <c r="R125" s="303"/>
      <c r="S125" s="46">
        <v>0.74722222222222212</v>
      </c>
      <c r="T125" s="47">
        <v>0.75300925925925921</v>
      </c>
      <c r="U125" s="109">
        <v>14.366666666666621</v>
      </c>
      <c r="V125" s="110">
        <v>8.3432225513357157</v>
      </c>
      <c r="W125" s="111"/>
      <c r="X125" s="13"/>
      <c r="Y125" s="294"/>
      <c r="Z125" s="295"/>
      <c r="AA125" s="170">
        <f t="shared" si="56"/>
        <v>-327.8830413520036</v>
      </c>
      <c r="AB125" s="108">
        <f t="shared" si="57"/>
        <v>0.90892137740222123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741</v>
      </c>
      <c r="G126" s="101">
        <f t="shared" si="58"/>
        <v>18391.62</v>
      </c>
      <c r="H126" s="26">
        <v>2</v>
      </c>
      <c r="I126" s="102">
        <v>5</v>
      </c>
      <c r="J126" s="103">
        <v>3600</v>
      </c>
      <c r="K126" s="104">
        <f t="shared" si="48"/>
        <v>720</v>
      </c>
      <c r="L126" s="105">
        <v>5</v>
      </c>
      <c r="M126" s="103">
        <f t="shared" si="59"/>
        <v>3271.5661021013088</v>
      </c>
      <c r="N126" s="104">
        <f t="shared" si="52"/>
        <v>654.31322042026181</v>
      </c>
      <c r="O126" s="106">
        <f t="shared" si="53"/>
        <v>0</v>
      </c>
      <c r="P126" s="107">
        <f t="shared" si="54"/>
        <v>-65.686779579738186</v>
      </c>
      <c r="Q126" s="108">
        <f t="shared" si="55"/>
        <v>0.90876836169480812</v>
      </c>
      <c r="R126" s="303"/>
      <c r="S126" s="46">
        <v>0.76249999999999984</v>
      </c>
      <c r="T126" s="47">
        <v>0.77193287037037017</v>
      </c>
      <c r="U126" s="109">
        <v>13.666666666666512</v>
      </c>
      <c r="V126" s="110">
        <v>13.5898216977623</v>
      </c>
      <c r="W126" s="111"/>
      <c r="X126" s="13"/>
      <c r="Y126" s="294"/>
      <c r="Z126" s="295"/>
      <c r="AA126" s="170">
        <f t="shared" si="56"/>
        <v>-328.43389789869116</v>
      </c>
      <c r="AB126" s="108">
        <f t="shared" si="57"/>
        <v>0.90876836169480801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673</v>
      </c>
      <c r="G127" s="101">
        <f t="shared" si="58"/>
        <v>16663.48</v>
      </c>
      <c r="H127" s="26">
        <v>2</v>
      </c>
      <c r="I127" s="102">
        <v>4</v>
      </c>
      <c r="J127" s="103">
        <v>3600</v>
      </c>
      <c r="K127" s="104">
        <f t="shared" si="48"/>
        <v>900</v>
      </c>
      <c r="L127" s="105">
        <v>4</v>
      </c>
      <c r="M127" s="103">
        <f t="shared" si="59"/>
        <v>3267.9058832322012</v>
      </c>
      <c r="N127" s="104">
        <f t="shared" si="52"/>
        <v>816.97647080805029</v>
      </c>
      <c r="O127" s="106">
        <f t="shared" si="53"/>
        <v>0</v>
      </c>
      <c r="P127" s="107">
        <f t="shared" si="54"/>
        <v>-83.023529191949706</v>
      </c>
      <c r="Q127" s="108">
        <f t="shared" si="55"/>
        <v>0.907751634231167</v>
      </c>
      <c r="R127" s="303"/>
      <c r="S127" s="46">
        <v>0.78124999999999978</v>
      </c>
      <c r="T127" s="47">
        <v>0.78982638888888868</v>
      </c>
      <c r="U127" s="109">
        <v>13.416666666666632</v>
      </c>
      <c r="V127" s="110">
        <v>12.356537012645292</v>
      </c>
      <c r="W127" s="111"/>
      <c r="X127" s="13"/>
      <c r="Y127" s="294"/>
      <c r="Z127" s="295"/>
      <c r="AA127" s="170">
        <f t="shared" si="56"/>
        <v>-332.09411676779882</v>
      </c>
      <c r="AB127" s="108">
        <f t="shared" si="57"/>
        <v>0.907751634231167</v>
      </c>
      <c r="AC127" s="308"/>
    </row>
    <row r="128" spans="1:29" ht="15.75" customHeight="1">
      <c r="A128" s="298"/>
      <c r="B128" s="98" t="s">
        <v>118</v>
      </c>
      <c r="C128" s="292" t="s">
        <v>223</v>
      </c>
      <c r="D128" s="293"/>
      <c r="E128" s="99">
        <v>22.32</v>
      </c>
      <c r="F128" s="100">
        <v>770</v>
      </c>
      <c r="G128" s="101">
        <f t="shared" si="58"/>
        <v>17186.400000000001</v>
      </c>
      <c r="H128" s="26">
        <v>2</v>
      </c>
      <c r="I128" s="102">
        <v>5</v>
      </c>
      <c r="J128" s="103">
        <v>3600</v>
      </c>
      <c r="K128" s="104">
        <f t="shared" si="48"/>
        <v>720</v>
      </c>
      <c r="L128" s="105">
        <v>5</v>
      </c>
      <c r="M128" s="103">
        <f t="shared" si="59"/>
        <v>3270.989035322692</v>
      </c>
      <c r="N128" s="104">
        <f t="shared" si="52"/>
        <v>654.19780706453844</v>
      </c>
      <c r="O128" s="106">
        <f t="shared" si="53"/>
        <v>0</v>
      </c>
      <c r="P128" s="107">
        <f t="shared" si="54"/>
        <v>-65.802192935461562</v>
      </c>
      <c r="Q128" s="108">
        <f t="shared" si="55"/>
        <v>0.90860806536741445</v>
      </c>
      <c r="R128" s="303"/>
      <c r="S128" s="46">
        <v>0.79930555555555527</v>
      </c>
      <c r="T128" s="47">
        <v>0.80910879629629606</v>
      </c>
      <c r="U128" s="109">
        <v>13.649999999999896</v>
      </c>
      <c r="V128" s="110">
        <v>14.124168409339299</v>
      </c>
      <c r="W128" s="111"/>
      <c r="X128" s="114"/>
      <c r="Y128" s="294"/>
      <c r="Z128" s="295"/>
      <c r="AA128" s="170">
        <f t="shared" si="56"/>
        <v>-329.01096467730804</v>
      </c>
      <c r="AB128" s="108">
        <f t="shared" si="57"/>
        <v>0.90860806536741445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1068</v>
      </c>
      <c r="G129" s="119">
        <f t="shared" si="58"/>
        <v>19416.239999999998</v>
      </c>
      <c r="H129" s="26">
        <v>2</v>
      </c>
      <c r="I129" s="102">
        <v>3</v>
      </c>
      <c r="J129" s="103">
        <v>3600</v>
      </c>
      <c r="K129" s="104">
        <f t="shared" si="48"/>
        <v>1200</v>
      </c>
      <c r="L129" s="105">
        <v>3</v>
      </c>
      <c r="M129" s="103">
        <f t="shared" si="59"/>
        <v>3267.8303328135221</v>
      </c>
      <c r="N129" s="104">
        <f t="shared" si="52"/>
        <v>1089.2767776045073</v>
      </c>
      <c r="O129" s="106">
        <f t="shared" si="53"/>
        <v>0</v>
      </c>
      <c r="P129" s="107">
        <f t="shared" si="54"/>
        <v>-110.72322239549271</v>
      </c>
      <c r="Q129" s="108">
        <f t="shared" si="55"/>
        <v>0.90773064800375602</v>
      </c>
      <c r="R129" s="303"/>
      <c r="S129" s="46">
        <v>0.81944444444444409</v>
      </c>
      <c r="T129" s="118">
        <v>0.83305555555555522</v>
      </c>
      <c r="U129" s="109">
        <v>14.883333333333155</v>
      </c>
      <c r="V129" s="110">
        <v>19.609341206166199</v>
      </c>
      <c r="W129" s="111"/>
      <c r="X129" s="49"/>
      <c r="Y129" s="294"/>
      <c r="Z129" s="295"/>
      <c r="AA129" s="170">
        <f t="shared" si="56"/>
        <v>-332.16966718647791</v>
      </c>
      <c r="AB129" s="108">
        <f t="shared" si="57"/>
        <v>0.90773064800375614</v>
      </c>
      <c r="AC129" s="308"/>
    </row>
    <row r="130" spans="1:29" ht="15.75" customHeight="1">
      <c r="A130" s="298"/>
      <c r="B130" s="98" t="s">
        <v>118</v>
      </c>
      <c r="C130" s="292" t="s">
        <v>136</v>
      </c>
      <c r="D130" s="293"/>
      <c r="E130" s="99">
        <v>17.89</v>
      </c>
      <c r="F130" s="100">
        <v>1674</v>
      </c>
      <c r="G130" s="119">
        <f t="shared" si="58"/>
        <v>29947.86</v>
      </c>
      <c r="H130" s="26">
        <v>2</v>
      </c>
      <c r="I130" s="102">
        <v>4</v>
      </c>
      <c r="J130" s="103">
        <v>3600</v>
      </c>
      <c r="K130" s="104">
        <f t="shared" si="48"/>
        <v>900</v>
      </c>
      <c r="L130" s="105">
        <v>4</v>
      </c>
      <c r="M130" s="103">
        <f t="shared" si="59"/>
        <v>3272.5999354028013</v>
      </c>
      <c r="N130" s="104">
        <f t="shared" si="52"/>
        <v>818.14998385070032</v>
      </c>
      <c r="O130" s="121">
        <f t="shared" si="53"/>
        <v>0</v>
      </c>
      <c r="P130" s="122">
        <f t="shared" si="54"/>
        <v>-81.850016149299677</v>
      </c>
      <c r="Q130" s="123">
        <f t="shared" si="55"/>
        <v>0.90905553761188929</v>
      </c>
      <c r="R130" s="303"/>
      <c r="S130" s="46">
        <v>0.84236111111111067</v>
      </c>
      <c r="T130" s="118">
        <v>0.86366898148148108</v>
      </c>
      <c r="U130" s="109">
        <v>13.399999999999856</v>
      </c>
      <c r="V130" s="110">
        <v>30.691194152223055</v>
      </c>
      <c r="W130" s="111"/>
      <c r="X130" s="114"/>
      <c r="Y130" s="294"/>
      <c r="Z130" s="295"/>
      <c r="AA130" s="170">
        <f t="shared" si="56"/>
        <v>-327.40006459719871</v>
      </c>
      <c r="AB130" s="108">
        <f t="shared" si="57"/>
        <v>0.90905553761188929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494</v>
      </c>
      <c r="G131" s="119">
        <f t="shared" si="58"/>
        <v>11757.2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3272.1169586479964</v>
      </c>
      <c r="N131" s="104">
        <f t="shared" si="52"/>
        <v>818.0292396619991</v>
      </c>
      <c r="O131" s="121">
        <f t="shared" si="53"/>
        <v>0</v>
      </c>
      <c r="P131" s="122">
        <f t="shared" si="54"/>
        <v>-81.9707603380009</v>
      </c>
      <c r="Q131" s="123">
        <f t="shared" si="55"/>
        <v>0.90892137740222123</v>
      </c>
      <c r="R131" s="303"/>
      <c r="S131" s="46">
        <v>0.87291666666666623</v>
      </c>
      <c r="T131" s="118">
        <v>0.87920138888888844</v>
      </c>
      <c r="U131" s="109">
        <v>13.316666666666617</v>
      </c>
      <c r="V131" s="110">
        <v>9.0583559128787776</v>
      </c>
      <c r="W131" s="111"/>
      <c r="X131" s="114"/>
      <c r="Y131" s="294"/>
      <c r="Z131" s="295"/>
      <c r="AA131" s="170">
        <f t="shared" si="56"/>
        <v>-327.8830413520036</v>
      </c>
      <c r="AB131" s="108">
        <f t="shared" si="57"/>
        <v>0.90892137740222123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872</v>
      </c>
      <c r="G132" s="119">
        <f t="shared" si="58"/>
        <v>21643.040000000001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3269.1605072524949</v>
      </c>
      <c r="N132" s="104">
        <f t="shared" si="52"/>
        <v>653.83210145049895</v>
      </c>
      <c r="O132" s="121">
        <f t="shared" si="53"/>
        <v>0</v>
      </c>
      <c r="P132" s="122">
        <f t="shared" si="54"/>
        <v>-66.167898549501047</v>
      </c>
      <c r="Q132" s="123">
        <f t="shared" si="55"/>
        <v>0.9081001409034708</v>
      </c>
      <c r="R132" s="303"/>
      <c r="S132" s="46">
        <v>0.88958333333333284</v>
      </c>
      <c r="T132" s="118">
        <v>0.90069444444444391</v>
      </c>
      <c r="U132" s="109">
        <v>14.949999999999939</v>
      </c>
      <c r="V132" s="110">
        <v>16.004108664573149</v>
      </c>
      <c r="W132" s="124"/>
      <c r="X132" s="125"/>
      <c r="Y132" s="294"/>
      <c r="Z132" s="295"/>
      <c r="AA132" s="170">
        <f t="shared" si="56"/>
        <v>-330.83949274750512</v>
      </c>
      <c r="AB132" s="108">
        <f t="shared" si="57"/>
        <v>0.9081001409034708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834</v>
      </c>
      <c r="G133" s="119">
        <f t="shared" si="58"/>
        <v>20649.84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3267.9058832322016</v>
      </c>
      <c r="N133" s="104">
        <f t="shared" si="52"/>
        <v>816.97647080805041</v>
      </c>
      <c r="O133" s="121">
        <f t="shared" si="53"/>
        <v>0</v>
      </c>
      <c r="P133" s="122">
        <f t="shared" si="54"/>
        <v>-83.023529191949592</v>
      </c>
      <c r="Q133" s="123">
        <f t="shared" si="55"/>
        <v>0.90775163423116711</v>
      </c>
      <c r="R133" s="303"/>
      <c r="S133" s="46">
        <v>0.91111111111111054</v>
      </c>
      <c r="T133" s="118">
        <v>0.92173611111111053</v>
      </c>
      <c r="U133" s="109">
        <v>14.999999999999947</v>
      </c>
      <c r="V133" s="110">
        <v>15.312558497096839</v>
      </c>
      <c r="W133" s="124"/>
      <c r="X133" s="125"/>
      <c r="Y133" s="294"/>
      <c r="Z133" s="295"/>
      <c r="AA133" s="170">
        <f t="shared" si="56"/>
        <v>-332.09411676779837</v>
      </c>
      <c r="AB133" s="108">
        <f t="shared" si="57"/>
        <v>0.90775163423116711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1200</v>
      </c>
      <c r="G134" s="119">
        <f t="shared" si="58"/>
        <v>26784</v>
      </c>
      <c r="H134" s="60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3267.8463196204234</v>
      </c>
      <c r="N134" s="104">
        <f t="shared" si="52"/>
        <v>653.56926392408468</v>
      </c>
      <c r="O134" s="121">
        <f t="shared" si="53"/>
        <v>0</v>
      </c>
      <c r="P134" s="122">
        <f t="shared" si="54"/>
        <v>-66.43073607591532</v>
      </c>
      <c r="Q134" s="123">
        <f t="shared" si="55"/>
        <v>0.90773508878345099</v>
      </c>
      <c r="R134" s="303"/>
      <c r="S134" s="46">
        <v>0.93124999999999936</v>
      </c>
      <c r="T134" s="118">
        <v>0.94653935185185123</v>
      </c>
      <c r="U134" s="109">
        <v>13.699999999999903</v>
      </c>
      <c r="V134" s="110">
        <v>22.032859858710601</v>
      </c>
      <c r="W134" s="124"/>
      <c r="X134" s="125"/>
      <c r="Y134" s="294"/>
      <c r="Z134" s="295"/>
      <c r="AA134" s="170">
        <f t="shared" si="56"/>
        <v>-332.1536803795766</v>
      </c>
      <c r="AB134" s="108">
        <f t="shared" si="57"/>
        <v>0.90773508878345099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1614</v>
      </c>
      <c r="G135" s="119">
        <f t="shared" si="58"/>
        <v>29342.52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3267.2666812800289</v>
      </c>
      <c r="N135" s="104">
        <f t="shared" si="52"/>
        <v>1089.0888937600096</v>
      </c>
      <c r="O135" s="121">
        <f t="shared" si="53"/>
        <v>0</v>
      </c>
      <c r="P135" s="122">
        <f t="shared" si="54"/>
        <v>-110.91110623999043</v>
      </c>
      <c r="Q135" s="123">
        <f t="shared" si="55"/>
        <v>0.90757407813334134</v>
      </c>
      <c r="R135" s="303"/>
      <c r="S135" s="46">
        <v>0.95694444444444371</v>
      </c>
      <c r="T135" s="118">
        <v>0.97752314814814745</v>
      </c>
      <c r="U135" s="109">
        <v>14.983333333333171</v>
      </c>
      <c r="V135" s="110">
        <v>29.6394538452737</v>
      </c>
      <c r="W135" s="124"/>
      <c r="X135" s="125"/>
      <c r="Y135" s="294"/>
      <c r="Z135" s="295"/>
      <c r="AA135" s="170">
        <f t="shared" si="56"/>
        <v>-332.73331871997107</v>
      </c>
      <c r="AB135" s="108">
        <f t="shared" si="57"/>
        <v>0.90757407813334134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2512</v>
      </c>
      <c r="G136" s="119">
        <f t="shared" si="58"/>
        <v>44939.68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3272.5999354028008</v>
      </c>
      <c r="N136" s="104">
        <f t="shared" si="52"/>
        <v>818.14998385070021</v>
      </c>
      <c r="O136" s="121">
        <f t="shared" si="53"/>
        <v>0</v>
      </c>
      <c r="P136" s="122">
        <f t="shared" si="54"/>
        <v>-81.85001614929979</v>
      </c>
      <c r="Q136" s="123">
        <f t="shared" si="55"/>
        <v>0.90905553761188918</v>
      </c>
      <c r="R136" s="303"/>
      <c r="S136" s="46">
        <v>0.98749999999999927</v>
      </c>
      <c r="T136" s="118">
        <v>1.0194791666666658</v>
      </c>
      <c r="U136" s="109">
        <v>14.366666666666621</v>
      </c>
      <c r="V136" s="110">
        <v>46.055125275020501</v>
      </c>
      <c r="W136" s="124"/>
      <c r="X136" s="125"/>
      <c r="Y136" s="294"/>
      <c r="Z136" s="295"/>
      <c r="AA136" s="170">
        <f t="shared" si="56"/>
        <v>-327.40006459719916</v>
      </c>
      <c r="AB136" s="108">
        <f t="shared" si="57"/>
        <v>0.90905553761188918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7377</v>
      </c>
      <c r="G137" s="119">
        <f t="shared" si="58"/>
        <v>105343.56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3271.2008907733684</v>
      </c>
      <c r="N137" s="104">
        <f t="shared" si="52"/>
        <v>1090.4002969244561</v>
      </c>
      <c r="O137" s="121">
        <f t="shared" si="53"/>
        <v>0</v>
      </c>
      <c r="P137" s="122">
        <f t="shared" si="54"/>
        <v>-109.59970307554386</v>
      </c>
      <c r="Q137" s="123">
        <f t="shared" si="55"/>
        <v>0.90866691410371347</v>
      </c>
      <c r="R137" s="303"/>
      <c r="S137" s="46">
        <v>1.0291666666666659</v>
      </c>
      <c r="T137" s="118">
        <v>1.1231249999999993</v>
      </c>
      <c r="U137" s="109">
        <v>13.950000000000102</v>
      </c>
      <c r="V137" s="110">
        <v>135.30810695498343</v>
      </c>
      <c r="W137" s="111"/>
      <c r="X137" s="114"/>
      <c r="Y137" s="294"/>
      <c r="Z137" s="295"/>
      <c r="AA137" s="170">
        <f t="shared" si="56"/>
        <v>-328.79910922663157</v>
      </c>
      <c r="AB137" s="108">
        <f t="shared" si="57"/>
        <v>0.90866691410371347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3270.1647367502292</v>
      </c>
      <c r="N140" s="136">
        <f>M140/L140</f>
        <v>817.54118418755729</v>
      </c>
      <c r="O140" s="137">
        <f>L140-I140</f>
        <v>0</v>
      </c>
      <c r="P140" s="138">
        <f>N140-K140</f>
        <v>-82.458815812442708</v>
      </c>
      <c r="Q140" s="139">
        <f>N140/K140</f>
        <v>0.9083790935417303</v>
      </c>
      <c r="R140" s="304"/>
      <c r="S140" s="140">
        <v>0.73263888888888884</v>
      </c>
      <c r="T140" s="141">
        <v>1.1231249999999993</v>
      </c>
      <c r="U140" s="142"/>
      <c r="V140" s="164"/>
      <c r="W140" s="165"/>
      <c r="X140" s="136"/>
      <c r="Y140" s="290"/>
      <c r="Z140" s="291"/>
      <c r="AA140" s="172">
        <f>M140-J140</f>
        <v>-329.83526324977083</v>
      </c>
      <c r="AB140" s="139">
        <f>M140/J140</f>
        <v>0.9083790935417303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43" priority="1" operator="greaterThan">
      <formula>0</formula>
    </cfRule>
  </conditionalFormatting>
  <conditionalFormatting sqref="P5:P140 AA5:AA140">
    <cfRule type="cellIs" dxfId="642" priority="4" operator="lessThan">
      <formula>0</formula>
    </cfRule>
  </conditionalFormatting>
  <conditionalFormatting sqref="Q5:Q140 AB5:AB140">
    <cfRule type="cellIs" dxfId="641" priority="2" operator="greaterThan">
      <formula>1</formula>
    </cfRule>
    <cfRule type="cellIs" dxfId="640" priority="3" operator="lessThan">
      <formula>0.8</formula>
    </cfRule>
  </conditionalFormatting>
  <conditionalFormatting sqref="AC5:AC6 R5:R140 AC73:AC78">
    <cfRule type="cellIs" dxfId="639" priority="5" operator="lessThan">
      <formula>0.8</formula>
    </cfRule>
  </conditionalFormatting>
  <conditionalFormatting sqref="AC12:AC20">
    <cfRule type="cellIs" dxfId="638" priority="12" operator="lessThan">
      <formula>0.8</formula>
    </cfRule>
  </conditionalFormatting>
  <conditionalFormatting sqref="AC22">
    <cfRule type="cellIs" dxfId="637" priority="11" operator="lessThan">
      <formula>0.8</formula>
    </cfRule>
  </conditionalFormatting>
  <conditionalFormatting sqref="AC39">
    <cfRule type="cellIs" dxfId="636" priority="7" operator="lessThan">
      <formula>0.8</formula>
    </cfRule>
  </conditionalFormatting>
  <conditionalFormatting sqref="AC56:AC61">
    <cfRule type="cellIs" dxfId="635" priority="6" operator="lessThan">
      <formula>0.8</formula>
    </cfRule>
  </conditionalFormatting>
  <conditionalFormatting sqref="AC90">
    <cfRule type="cellIs" dxfId="634" priority="10" operator="lessThan">
      <formula>0.8</formula>
    </cfRule>
  </conditionalFormatting>
  <conditionalFormatting sqref="AC107">
    <cfRule type="cellIs" dxfId="633" priority="9" operator="lessThan">
      <formula>0.8</formula>
    </cfRule>
  </conditionalFormatting>
  <conditionalFormatting sqref="AC124:AC129">
    <cfRule type="cellIs" dxfId="632" priority="8" operator="lessThan">
      <formula>0.8</formula>
    </cfRule>
  </conditionalFormatting>
  <dataValidations count="1">
    <dataValidation type="list" allowBlank="1" showInputMessage="1" showErrorMessage="1" sqref="Y5:Z140" xr:uid="{C67699D7-23E0-49AD-A1E8-5E35B23365F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4F16-EE9F-43AF-9972-BDB625170D9C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42" sqref="J42"/>
      <selection pane="bottomLeft" activeCell="J42" sqref="J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81644</v>
      </c>
      <c r="E1" s="86" t="s">
        <v>3</v>
      </c>
      <c r="F1" s="87">
        <f>SUM(G5:G140)</f>
        <v>3569492.22</v>
      </c>
      <c r="G1" s="88" t="s">
        <v>84</v>
      </c>
      <c r="H1" s="89">
        <f>L21+L38+L55+L72+L89+L106+L123+L140</f>
        <v>137.46666666666667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46293</v>
      </c>
      <c r="B2" s="348"/>
      <c r="C2" s="90" t="s">
        <v>40</v>
      </c>
      <c r="D2" s="91">
        <f>AVERAGE(N21,N38,N55,N72,N89,N106,N123,N140)</f>
        <v>207.9019086865394</v>
      </c>
      <c r="E2" s="91" t="s">
        <v>91</v>
      </c>
      <c r="F2" s="92">
        <f>F1/D1</f>
        <v>43.720202586840429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3954</v>
      </c>
      <c r="G5" s="146">
        <f t="shared" ref="G5:G7" si="0">E5*F5</f>
        <v>77893.8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1086.447288176849</v>
      </c>
      <c r="N5" s="150">
        <f>M5/L5</f>
        <v>83.572868321296085</v>
      </c>
      <c r="O5" s="152">
        <f>L5-I5</f>
        <v>0</v>
      </c>
      <c r="P5" s="153">
        <f>N5-K5</f>
        <v>-8.734823986396222</v>
      </c>
      <c r="Q5" s="154">
        <f>N5/K5</f>
        <v>0.90537274014737423</v>
      </c>
      <c r="R5" s="302">
        <f>Q21</f>
        <v>0.90308313437312582</v>
      </c>
      <c r="S5" s="155">
        <v>0.20833333333333334</v>
      </c>
      <c r="T5" s="156">
        <v>0.35996527777777776</v>
      </c>
      <c r="U5" s="157"/>
      <c r="V5" s="158">
        <v>218.36310199467559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-113.55271182315096</v>
      </c>
      <c r="AF5" s="130">
        <f>M5/J5</f>
        <v>0.90537274014737423</v>
      </c>
      <c r="AG5" s="381">
        <f>AF21</f>
        <v>0.90308313437312582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4865</v>
      </c>
      <c r="G6" s="101">
        <f t="shared" si="0"/>
        <v>274531.95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1805.1548219448425</v>
      </c>
      <c r="N6" s="104">
        <f>M6/L6</f>
        <v>75.214784247701772</v>
      </c>
      <c r="O6" s="106">
        <f>L6-I6</f>
        <v>0</v>
      </c>
      <c r="P6" s="107">
        <f>N6-K6</f>
        <v>-8.1185490856315567</v>
      </c>
      <c r="Q6" s="108">
        <f>N6/K6</f>
        <v>0.90257741097242128</v>
      </c>
      <c r="R6" s="303"/>
      <c r="S6" s="46">
        <v>0.36319444444444443</v>
      </c>
      <c r="T6" s="47">
        <v>0.47548611111111111</v>
      </c>
      <c r="U6" s="109">
        <v>4.6500000000000075</v>
      </c>
      <c r="V6" s="110">
        <v>161.70358157175238</v>
      </c>
      <c r="W6" s="111">
        <v>0.47548611111111111</v>
      </c>
      <c r="X6" s="114">
        <v>0.51388888888888884</v>
      </c>
      <c r="Y6" s="12"/>
      <c r="Z6" s="196"/>
      <c r="AA6" s="294"/>
      <c r="AB6" s="295"/>
      <c r="AC6" s="12"/>
      <c r="AD6" s="196"/>
      <c r="AE6" s="115">
        <f>M6-J6</f>
        <v>-194.84517805515748</v>
      </c>
      <c r="AF6" s="108">
        <f>M6/J6</f>
        <v>0.90257741097242128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5196</v>
      </c>
      <c r="G7" s="101">
        <f t="shared" si="0"/>
        <v>309265.92000000004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1804.4301886185622</v>
      </c>
      <c r="N7" s="104">
        <f>M7/L7</f>
        <v>75.184591192440095</v>
      </c>
      <c r="O7" s="106">
        <f>L7-I7</f>
        <v>0</v>
      </c>
      <c r="P7" s="107">
        <f>N7-K7</f>
        <v>-8.1487421408932335</v>
      </c>
      <c r="Q7" s="108">
        <f>N7/K7</f>
        <v>0.90221509430928115</v>
      </c>
      <c r="R7" s="303"/>
      <c r="S7" s="46">
        <v>0.51388888888888884</v>
      </c>
      <c r="T7" s="47">
        <v>0.63386574074074065</v>
      </c>
      <c r="U7" s="109">
        <v>55.299999999999933</v>
      </c>
      <c r="V7" s="110">
        <v>172.77476400385297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-195.56981138143783</v>
      </c>
      <c r="AF7" s="108">
        <f>M7/J7</f>
        <v>0.90221509430928104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1565.3440995800847</v>
      </c>
      <c r="N21" s="136">
        <f t="shared" ref="N21:N26" si="5">M21/L21</f>
        <v>76.984136044922209</v>
      </c>
      <c r="O21" s="137">
        <f t="shared" ref="O21:O26" si="6">L21-I21</f>
        <v>0</v>
      </c>
      <c r="P21" s="138">
        <f t="shared" ref="P21:P26" si="7">N21-K21</f>
        <v>-8.2617655944220587</v>
      </c>
      <c r="Q21" s="139">
        <f t="shared" ref="Q21:Q26" si="8">N21/K21</f>
        <v>0.90308313437312582</v>
      </c>
      <c r="R21" s="304"/>
      <c r="S21" s="140">
        <v>0.20833333333333334</v>
      </c>
      <c r="T21" s="141">
        <v>0.63386574074074065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-167.98923375324853</v>
      </c>
      <c r="AF21" s="139">
        <f t="shared" ref="AF21:AF26" si="10">M21/J21</f>
        <v>0.90308313437312582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4777</v>
      </c>
      <c r="G22" s="146">
        <f t="shared" ref="G22:G26" si="11">E22*F22</f>
        <v>142688.99</v>
      </c>
      <c r="H22" s="147"/>
      <c r="I22" s="151">
        <v>21</v>
      </c>
      <c r="J22" s="149">
        <v>2790</v>
      </c>
      <c r="K22" s="150">
        <f>J22/I22</f>
        <v>132.85714285714286</v>
      </c>
      <c r="L22" s="151">
        <v>22</v>
      </c>
      <c r="M22" s="149">
        <f>F22/V22*60</f>
        <v>2626.6346153846152</v>
      </c>
      <c r="N22" s="150">
        <f t="shared" si="5"/>
        <v>119.39248251748251</v>
      </c>
      <c r="O22" s="152">
        <f t="shared" si="6"/>
        <v>1</v>
      </c>
      <c r="P22" s="153">
        <f t="shared" si="7"/>
        <v>-13.464660339660355</v>
      </c>
      <c r="Q22" s="154">
        <f t="shared" si="8"/>
        <v>0.89865309421761019</v>
      </c>
      <c r="R22" s="302">
        <f>Q38</f>
        <v>0.90319564308328615</v>
      </c>
      <c r="S22" s="155">
        <v>0.20833333333333334</v>
      </c>
      <c r="T22" s="156">
        <v>0.28410879629629632</v>
      </c>
      <c r="U22" s="157"/>
      <c r="V22" s="158">
        <v>109.12062085880588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-163.36538461538476</v>
      </c>
      <c r="AF22" s="154">
        <f t="shared" si="10"/>
        <v>0.94144609870416318</v>
      </c>
      <c r="AG22" s="374">
        <f>AF38</f>
        <v>0.92090536157511549</v>
      </c>
    </row>
    <row r="23" spans="1:33" ht="15.75" customHeight="1">
      <c r="A23" s="297"/>
      <c r="B23" s="161" t="s">
        <v>166</v>
      </c>
      <c r="C23" s="292" t="s">
        <v>247</v>
      </c>
      <c r="D23" s="293"/>
      <c r="E23" s="99">
        <v>24.35</v>
      </c>
      <c r="F23" s="109">
        <v>3981</v>
      </c>
      <c r="G23" s="101">
        <f t="shared" si="11"/>
        <v>96937.35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2626.6346153846152</v>
      </c>
      <c r="N23" s="104">
        <f t="shared" si="5"/>
        <v>119.39248251748251</v>
      </c>
      <c r="O23" s="106">
        <f t="shared" si="6"/>
        <v>1</v>
      </c>
      <c r="P23" s="107">
        <f t="shared" si="7"/>
        <v>-13.464660339660355</v>
      </c>
      <c r="Q23" s="108">
        <f t="shared" si="8"/>
        <v>0.89865309421761019</v>
      </c>
      <c r="R23" s="303"/>
      <c r="S23" s="46">
        <v>0.28749999999999998</v>
      </c>
      <c r="T23" s="47">
        <v>0.35064814814814815</v>
      </c>
      <c r="U23" s="109">
        <v>4.8833333333332707</v>
      </c>
      <c r="V23" s="110">
        <v>90.937657868726433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-163.36538461538476</v>
      </c>
      <c r="AF23" s="108">
        <f t="shared" si="10"/>
        <v>0.94144609870416318</v>
      </c>
      <c r="AG23" s="375"/>
    </row>
    <row r="24" spans="1:33" ht="15.75" customHeight="1">
      <c r="A24" s="297"/>
      <c r="B24" s="161" t="s">
        <v>189</v>
      </c>
      <c r="C24" s="292" t="s">
        <v>206</v>
      </c>
      <c r="D24" s="293"/>
      <c r="E24" s="99">
        <v>36.450000000000003</v>
      </c>
      <c r="F24" s="109">
        <v>2278</v>
      </c>
      <c r="G24" s="101">
        <f t="shared" si="11"/>
        <v>83033.100000000006</v>
      </c>
      <c r="H24" s="26"/>
      <c r="I24" s="105">
        <v>20</v>
      </c>
      <c r="J24" s="103">
        <v>2100</v>
      </c>
      <c r="K24" s="104">
        <f t="shared" si="1"/>
        <v>105</v>
      </c>
      <c r="L24" s="105">
        <v>20</v>
      </c>
      <c r="M24" s="103">
        <f>F24/V24*60</f>
        <v>1892.0183422375007</v>
      </c>
      <c r="N24" s="104">
        <f t="shared" si="5"/>
        <v>94.600917111875034</v>
      </c>
      <c r="O24" s="106">
        <f t="shared" si="6"/>
        <v>0</v>
      </c>
      <c r="P24" s="107">
        <f t="shared" si="7"/>
        <v>-10.399082888124966</v>
      </c>
      <c r="Q24" s="108">
        <f t="shared" si="8"/>
        <v>0.90096111535119083</v>
      </c>
      <c r="R24" s="303"/>
      <c r="S24" s="46">
        <v>0.35416666666666663</v>
      </c>
      <c r="T24" s="47">
        <v>0.40432870370370366</v>
      </c>
      <c r="U24" s="109">
        <v>5.066666666666606</v>
      </c>
      <c r="V24" s="110">
        <v>72.240314456128502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-207.98165776249925</v>
      </c>
      <c r="AF24" s="108">
        <f t="shared" si="10"/>
        <v>0.90096111535119083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3473</v>
      </c>
      <c r="G25" s="101">
        <f t="shared" si="11"/>
        <v>212165.57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1805.0426614057974</v>
      </c>
      <c r="N25" s="104">
        <f t="shared" si="5"/>
        <v>90.252133070289872</v>
      </c>
      <c r="O25" s="106">
        <f t="shared" si="6"/>
        <v>0</v>
      </c>
      <c r="P25" s="107">
        <f t="shared" si="7"/>
        <v>-9.7478669297101277</v>
      </c>
      <c r="Q25" s="108">
        <f t="shared" si="8"/>
        <v>0.90252133070289875</v>
      </c>
      <c r="R25" s="303"/>
      <c r="S25" s="46">
        <v>0.40833333333333327</v>
      </c>
      <c r="T25" s="47">
        <v>0.48849537037037027</v>
      </c>
      <c r="U25" s="109">
        <v>5.7666666666666355</v>
      </c>
      <c r="V25" s="110">
        <v>115.44325486341147</v>
      </c>
      <c r="W25" s="111">
        <v>0.48849537037037027</v>
      </c>
      <c r="X25" s="114">
        <v>0.5263888888888888</v>
      </c>
      <c r="Y25" s="12"/>
      <c r="Z25" s="196"/>
      <c r="AA25" s="294"/>
      <c r="AB25" s="295"/>
      <c r="AC25" s="12"/>
      <c r="AD25" s="196"/>
      <c r="AE25" s="115">
        <f t="shared" si="9"/>
        <v>-194.95733859420261</v>
      </c>
      <c r="AF25" s="108">
        <f t="shared" si="10"/>
        <v>0.90252133070289875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3381</v>
      </c>
      <c r="G26" s="101">
        <f t="shared" si="11"/>
        <v>181762.56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>F26/V26*60</f>
        <v>1805.8443887848189</v>
      </c>
      <c r="N26" s="104">
        <f t="shared" si="5"/>
        <v>90.292219439240938</v>
      </c>
      <c r="O26" s="106">
        <f t="shared" si="6"/>
        <v>0</v>
      </c>
      <c r="P26" s="107">
        <f t="shared" si="7"/>
        <v>-9.7077805607590619</v>
      </c>
      <c r="Q26" s="108">
        <f t="shared" si="8"/>
        <v>0.90292219439240939</v>
      </c>
      <c r="R26" s="303"/>
      <c r="S26" s="46">
        <v>0.5263888888888888</v>
      </c>
      <c r="T26" s="47">
        <v>0.60439814814814807</v>
      </c>
      <c r="U26" s="109">
        <v>54.56666666666667</v>
      </c>
      <c r="V26" s="110">
        <v>112.33526059048073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-194.15561121518112</v>
      </c>
      <c r="AF26" s="108">
        <f t="shared" si="10"/>
        <v>0.90292219439240939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20.399999999999999</v>
      </c>
      <c r="J38" s="135">
        <f t="shared" si="12"/>
        <v>2336</v>
      </c>
      <c r="K38" s="136">
        <f t="shared" ref="K38" si="13">J38/I38</f>
        <v>114.50980392156863</v>
      </c>
      <c r="L38" s="134">
        <f t="shared" ref="L38:M38" si="14">AVERAGE(L22:L37)</f>
        <v>20.8</v>
      </c>
      <c r="M38" s="135">
        <f t="shared" si="14"/>
        <v>2151.2349246394697</v>
      </c>
      <c r="N38" s="136">
        <f t="shared" ref="N38:N43" si="15">M38/L38</f>
        <v>103.42475599228219</v>
      </c>
      <c r="O38" s="137">
        <f t="shared" ref="O38:O43" si="16">L38-I38</f>
        <v>0.40000000000000213</v>
      </c>
      <c r="P38" s="138">
        <f t="shared" ref="P38:P43" si="17">N38-K38</f>
        <v>-11.085047929286446</v>
      </c>
      <c r="Q38" s="139">
        <f t="shared" ref="Q38:Q43" si="18">N38/K38</f>
        <v>0.90319564308328615</v>
      </c>
      <c r="R38" s="304"/>
      <c r="S38" s="140">
        <v>0.20833333333333334</v>
      </c>
      <c r="T38" s="141">
        <v>0.60439814814814807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9">M38-J38</f>
        <v>-184.76507536053032</v>
      </c>
      <c r="AF38" s="139">
        <f t="shared" ref="AF38:AF43" si="20">M38/J38</f>
        <v>0.92090536157511549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2937</v>
      </c>
      <c r="G39" s="146">
        <f t="shared" ref="G39:G43" si="21">E39*F39</f>
        <v>210142.35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1807.6185926713981</v>
      </c>
      <c r="N39" s="150">
        <f t="shared" si="15"/>
        <v>82.164481485063547</v>
      </c>
      <c r="O39" s="152">
        <f t="shared" si="16"/>
        <v>0</v>
      </c>
      <c r="P39" s="153">
        <f t="shared" si="17"/>
        <v>-8.7446094240273595</v>
      </c>
      <c r="Q39" s="154">
        <f t="shared" si="18"/>
        <v>0.90380929633569906</v>
      </c>
      <c r="R39" s="302">
        <f>Q55</f>
        <v>0.90313759756539558</v>
      </c>
      <c r="S39" s="155">
        <v>0.20833333333333334</v>
      </c>
      <c r="T39" s="156">
        <v>0.27603009259259259</v>
      </c>
      <c r="U39" s="157"/>
      <c r="V39" s="158">
        <v>97.487379646594803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-192.38140732860188</v>
      </c>
      <c r="AF39" s="154">
        <f t="shared" si="20"/>
        <v>0.90380929633569906</v>
      </c>
      <c r="AG39" s="307">
        <f>AF55</f>
        <v>0.90313759756539569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3059</v>
      </c>
      <c r="G40" s="101">
        <f t="shared" si="21"/>
        <v>182132.86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1807.2273887531583</v>
      </c>
      <c r="N40" s="104">
        <f t="shared" si="15"/>
        <v>78.575103858832975</v>
      </c>
      <c r="O40" s="106">
        <f t="shared" si="16"/>
        <v>0</v>
      </c>
      <c r="P40" s="107">
        <f t="shared" si="17"/>
        <v>-8.3814178802974624</v>
      </c>
      <c r="Q40" s="108">
        <f t="shared" si="18"/>
        <v>0.90361369437657924</v>
      </c>
      <c r="R40" s="303"/>
      <c r="S40" s="46">
        <v>0.27986111111111112</v>
      </c>
      <c r="T40" s="47">
        <v>0.35038194444444448</v>
      </c>
      <c r="U40" s="109">
        <v>5.5166666666666764</v>
      </c>
      <c r="V40" s="110">
        <v>101.55888580607882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-192.77261124684173</v>
      </c>
      <c r="AF40" s="108">
        <f t="shared" si="20"/>
        <v>0.90361369437657912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4084</v>
      </c>
      <c r="G41" s="101">
        <f t="shared" si="21"/>
        <v>239608.28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1804.3093623021284</v>
      </c>
      <c r="N41" s="104">
        <f t="shared" si="15"/>
        <v>78.448233143570803</v>
      </c>
      <c r="O41" s="106">
        <f t="shared" si="16"/>
        <v>0</v>
      </c>
      <c r="P41" s="107">
        <f t="shared" si="17"/>
        <v>-8.5082885955596339</v>
      </c>
      <c r="Q41" s="108">
        <f t="shared" si="18"/>
        <v>0.90215468115106423</v>
      </c>
      <c r="R41" s="303"/>
      <c r="S41" s="46">
        <v>0.35416666666666663</v>
      </c>
      <c r="T41" s="47">
        <v>0.44847222222222216</v>
      </c>
      <c r="U41" s="109">
        <v>5.4499999999998927</v>
      </c>
      <c r="V41" s="110">
        <v>135.80819626593973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-195.69063769787158</v>
      </c>
      <c r="AF41" s="108">
        <f t="shared" si="20"/>
        <v>0.90215468115106423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1050</v>
      </c>
      <c r="G42" s="101">
        <f t="shared" si="21"/>
        <v>72723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1803.5151935597876</v>
      </c>
      <c r="N42" s="104">
        <f t="shared" si="15"/>
        <v>75.146466398324478</v>
      </c>
      <c r="O42" s="106">
        <f t="shared" si="16"/>
        <v>0</v>
      </c>
      <c r="P42" s="107">
        <f t="shared" si="17"/>
        <v>-8.186866935008851</v>
      </c>
      <c r="Q42" s="108">
        <f t="shared" si="18"/>
        <v>0.90175759677989376</v>
      </c>
      <c r="R42" s="303"/>
      <c r="S42" s="46">
        <v>0.45138888888888884</v>
      </c>
      <c r="T42" s="47">
        <v>0.475636574074074</v>
      </c>
      <c r="U42" s="109">
        <v>5</v>
      </c>
      <c r="V42" s="110">
        <v>34.931782235585317</v>
      </c>
      <c r="W42" s="111">
        <v>0.475636574074074</v>
      </c>
      <c r="X42" s="114">
        <v>0.51458333333333328</v>
      </c>
      <c r="Y42" s="12"/>
      <c r="Z42" s="196"/>
      <c r="AA42" s="294"/>
      <c r="AB42" s="295"/>
      <c r="AC42" s="12"/>
      <c r="AD42" s="196"/>
      <c r="AE42" s="115">
        <f t="shared" si="19"/>
        <v>-196.48480644021242</v>
      </c>
      <c r="AF42" s="108">
        <f t="shared" si="20"/>
        <v>0.90175759677989376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1621</v>
      </c>
      <c r="G43" s="101">
        <f t="shared" si="21"/>
        <v>103614.32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1808.7054383674847</v>
      </c>
      <c r="N43" s="104">
        <f t="shared" si="15"/>
        <v>75.362726598645196</v>
      </c>
      <c r="O43" s="106">
        <f t="shared" si="16"/>
        <v>0</v>
      </c>
      <c r="P43" s="107">
        <f t="shared" si="17"/>
        <v>-7.9706067346881326</v>
      </c>
      <c r="Q43" s="108">
        <f t="shared" si="18"/>
        <v>0.90435271918374238</v>
      </c>
      <c r="R43" s="303"/>
      <c r="S43" s="46">
        <v>0.51458333333333328</v>
      </c>
      <c r="T43" s="47">
        <v>0.55192129629629627</v>
      </c>
      <c r="U43" s="109">
        <v>56.083333333333357</v>
      </c>
      <c r="V43" s="110">
        <v>53.773266744741854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9"/>
        <v>-191.2945616325153</v>
      </c>
      <c r="AF43" s="108">
        <f t="shared" si="20"/>
        <v>0.90435271918374238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1806.2751951307914</v>
      </c>
      <c r="N55" s="136">
        <f t="shared" ref="N55:N60" si="25">M55/L55</f>
        <v>77.85668944529273</v>
      </c>
      <c r="O55" s="137">
        <f t="shared" ref="O55:O60" si="26">L55-I55</f>
        <v>0</v>
      </c>
      <c r="P55" s="138">
        <f t="shared" ref="P55:P60" si="27">N55-K55</f>
        <v>-8.3502071064314123</v>
      </c>
      <c r="Q55" s="139">
        <f t="shared" ref="Q55:Q60" si="28">N55/K55</f>
        <v>0.90313759756539558</v>
      </c>
      <c r="R55" s="304"/>
      <c r="S55" s="140">
        <v>0.20833333333333334</v>
      </c>
      <c r="T55" s="141">
        <v>0.55192129629629627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0" si="29">M55-J55</f>
        <v>-193.72480486920858</v>
      </c>
      <c r="AF55" s="139">
        <f t="shared" ref="AF55:AF60" si="30">M55/J55</f>
        <v>0.90313759756539569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1739</v>
      </c>
      <c r="G56" s="146">
        <f t="shared" ref="G56:G60" si="31">E56*F56</f>
        <v>50187.54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>F56/V56*60</f>
        <v>3194.2334728031537</v>
      </c>
      <c r="N56" s="150">
        <f t="shared" si="25"/>
        <v>177.45741515573076</v>
      </c>
      <c r="O56" s="152">
        <f t="shared" si="26"/>
        <v>0</v>
      </c>
      <c r="P56" s="153">
        <f t="shared" si="27"/>
        <v>-22.542584844269243</v>
      </c>
      <c r="Q56" s="154">
        <f t="shared" si="28"/>
        <v>0.88728707577865373</v>
      </c>
      <c r="R56" s="302">
        <f>Q72</f>
        <v>0.8962677652247808</v>
      </c>
      <c r="S56" s="155">
        <v>0.25</v>
      </c>
      <c r="T56" s="156">
        <v>0.2726736111111111</v>
      </c>
      <c r="U56" s="157"/>
      <c r="V56" s="158">
        <v>32.665113833534114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9"/>
        <v>-405.76652719684625</v>
      </c>
      <c r="AF56" s="154">
        <f t="shared" si="30"/>
        <v>0.88728707577865384</v>
      </c>
      <c r="AG56" s="307">
        <f>AF72</f>
        <v>0.89626776522478091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1048</v>
      </c>
      <c r="G57" s="101">
        <f t="shared" si="31"/>
        <v>38493.039999999994</v>
      </c>
      <c r="H57" s="26"/>
      <c r="I57" s="102">
        <v>21</v>
      </c>
      <c r="J57" s="103">
        <v>3600</v>
      </c>
      <c r="K57" s="104">
        <f t="shared" ref="K57:K91" si="32">J57/I57</f>
        <v>171.42857142857142</v>
      </c>
      <c r="L57" s="105">
        <v>21</v>
      </c>
      <c r="M57" s="103">
        <f>F57/V57*60</f>
        <v>3194.2274156873482</v>
      </c>
      <c r="N57" s="104">
        <f t="shared" si="25"/>
        <v>152.10606741368323</v>
      </c>
      <c r="O57" s="106">
        <f t="shared" si="26"/>
        <v>0</v>
      </c>
      <c r="P57" s="107">
        <f t="shared" si="27"/>
        <v>-19.322504014888182</v>
      </c>
      <c r="Q57" s="108">
        <f t="shared" si="28"/>
        <v>0.88728539324648559</v>
      </c>
      <c r="R57" s="303"/>
      <c r="S57" s="46">
        <v>0.27569444444444441</v>
      </c>
      <c r="T57" s="47">
        <v>0.2893634259259259</v>
      </c>
      <c r="U57" s="109">
        <v>5</v>
      </c>
      <c r="V57" s="110">
        <v>19.685511335600754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9"/>
        <v>-405.77258431265182</v>
      </c>
      <c r="AF57" s="108">
        <f t="shared" si="30"/>
        <v>0.88728539324648559</v>
      </c>
      <c r="AG57" s="308"/>
    </row>
    <row r="58" spans="1:33" ht="15.75" customHeight="1">
      <c r="A58" s="297"/>
      <c r="B58" s="98" t="s">
        <v>195</v>
      </c>
      <c r="C58" s="377" t="s">
        <v>198</v>
      </c>
      <c r="D58" s="377"/>
      <c r="E58" s="99">
        <v>37.799999999999997</v>
      </c>
      <c r="F58" s="100">
        <v>4880</v>
      </c>
      <c r="G58" s="101">
        <f t="shared" si="31"/>
        <v>184464</v>
      </c>
      <c r="H58" s="26"/>
      <c r="I58" s="102">
        <v>20</v>
      </c>
      <c r="J58" s="103">
        <v>3600</v>
      </c>
      <c r="K58" s="104">
        <f t="shared" si="32"/>
        <v>180</v>
      </c>
      <c r="L58" s="105">
        <v>20</v>
      </c>
      <c r="M58" s="103">
        <f>F58/V58*60</f>
        <v>3271.888918800415</v>
      </c>
      <c r="N58" s="104">
        <f t="shared" si="25"/>
        <v>163.59444594002076</v>
      </c>
      <c r="O58" s="106">
        <f t="shared" si="26"/>
        <v>0</v>
      </c>
      <c r="P58" s="107">
        <f t="shared" si="27"/>
        <v>-16.405554059979238</v>
      </c>
      <c r="Q58" s="108">
        <f t="shared" si="28"/>
        <v>0.90885803300011536</v>
      </c>
      <c r="R58" s="303"/>
      <c r="S58" s="46">
        <v>0.29305555555555551</v>
      </c>
      <c r="T58" s="47">
        <v>0.3551967592592592</v>
      </c>
      <c r="U58" s="109">
        <v>5.3166666666666451</v>
      </c>
      <c r="V58" s="110">
        <v>89.489590651308049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9"/>
        <v>-328.11108119958499</v>
      </c>
      <c r="AF58" s="108">
        <f t="shared" si="30"/>
        <v>0.90885803300011525</v>
      </c>
      <c r="AG58" s="308"/>
    </row>
    <row r="59" spans="1:33" ht="15.75" customHeight="1">
      <c r="A59" s="297"/>
      <c r="B59" s="98" t="s">
        <v>195</v>
      </c>
      <c r="C59" s="377" t="s">
        <v>197</v>
      </c>
      <c r="D59" s="377"/>
      <c r="E59" s="99">
        <v>38.479999999999997</v>
      </c>
      <c r="F59" s="100">
        <v>4032</v>
      </c>
      <c r="G59" s="101">
        <f t="shared" si="31"/>
        <v>155151.35999999999</v>
      </c>
      <c r="H59" s="26"/>
      <c r="I59" s="102">
        <v>19</v>
      </c>
      <c r="J59" s="103">
        <v>3600</v>
      </c>
      <c r="K59" s="104">
        <f t="shared" si="32"/>
        <v>189.47368421052633</v>
      </c>
      <c r="L59" s="105">
        <v>19</v>
      </c>
      <c r="M59" s="103">
        <f>F59/V59*60</f>
        <v>3262.3199999999902</v>
      </c>
      <c r="N59" s="104">
        <f t="shared" si="25"/>
        <v>171.70105263157842</v>
      </c>
      <c r="O59" s="106">
        <f t="shared" si="26"/>
        <v>0</v>
      </c>
      <c r="P59" s="107">
        <f t="shared" si="27"/>
        <v>-17.772631578947909</v>
      </c>
      <c r="Q59" s="108">
        <f t="shared" si="28"/>
        <v>0.90619999999999712</v>
      </c>
      <c r="R59" s="303"/>
      <c r="S59" s="46">
        <v>0.35833333333333328</v>
      </c>
      <c r="T59" s="47">
        <v>0.40982638888888884</v>
      </c>
      <c r="U59" s="109">
        <v>4.5166666666666799</v>
      </c>
      <c r="V59" s="110">
        <v>74.155815493268818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9"/>
        <v>-337.68000000000984</v>
      </c>
      <c r="AF59" s="198">
        <f t="shared" si="30"/>
        <v>0.90619999999999723</v>
      </c>
      <c r="AG59" s="308"/>
    </row>
    <row r="60" spans="1:33" ht="15.75" customHeight="1">
      <c r="A60" s="298"/>
      <c r="B60" s="98" t="s">
        <v>166</v>
      </c>
      <c r="C60" s="377" t="s">
        <v>167</v>
      </c>
      <c r="D60" s="377"/>
      <c r="E60" s="99">
        <v>29.97</v>
      </c>
      <c r="F60" s="103">
        <v>2385</v>
      </c>
      <c r="G60" s="101">
        <f t="shared" si="31"/>
        <v>71478.45</v>
      </c>
      <c r="H60" s="13"/>
      <c r="I60" s="102">
        <v>21</v>
      </c>
      <c r="J60" s="103">
        <v>2790</v>
      </c>
      <c r="K60" s="104">
        <f t="shared" si="32"/>
        <v>132.85714285714286</v>
      </c>
      <c r="L60" s="105">
        <v>21</v>
      </c>
      <c r="M60" s="103">
        <f>F60/V60*60</f>
        <v>2484.1730769230767</v>
      </c>
      <c r="N60" s="104">
        <f t="shared" si="25"/>
        <v>118.29395604395603</v>
      </c>
      <c r="O60" s="106">
        <f t="shared" si="26"/>
        <v>0</v>
      </c>
      <c r="P60" s="107">
        <f t="shared" si="27"/>
        <v>-14.563186813186832</v>
      </c>
      <c r="Q60" s="108">
        <f t="shared" si="28"/>
        <v>0.89038461538461522</v>
      </c>
      <c r="R60" s="303"/>
      <c r="S60" s="46">
        <v>0.41319444444444436</v>
      </c>
      <c r="T60" s="47">
        <v>0.45319444444444434</v>
      </c>
      <c r="U60" s="109">
        <v>4.8499999999999588</v>
      </c>
      <c r="V60" s="110">
        <v>57.604681948024805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9"/>
        <v>-305.82692307692332</v>
      </c>
      <c r="AF60" s="198">
        <f t="shared" si="30"/>
        <v>0.89038461538461533</v>
      </c>
      <c r="AG60" s="308"/>
    </row>
    <row r="61" spans="1:33" ht="15.75" customHeight="1">
      <c r="A61" s="298"/>
      <c r="B61" s="98"/>
      <c r="C61" s="377"/>
      <c r="D61" s="377"/>
      <c r="E61" s="99"/>
      <c r="F61" s="103"/>
      <c r="G61" s="119"/>
      <c r="H61" s="120"/>
      <c r="I61" s="102"/>
      <c r="J61" s="103"/>
      <c r="K61" s="104"/>
      <c r="L61" s="105"/>
      <c r="M61" s="103"/>
      <c r="N61" s="104"/>
      <c r="O61" s="106"/>
      <c r="P61" s="107"/>
      <c r="Q61" s="108"/>
      <c r="R61" s="303"/>
      <c r="S61" s="46"/>
      <c r="T61" s="118"/>
      <c r="U61" s="109"/>
      <c r="V61" s="110"/>
      <c r="W61" s="111"/>
      <c r="X61" s="114"/>
      <c r="Y61" s="12"/>
      <c r="Z61" s="196"/>
      <c r="AA61" s="294"/>
      <c r="AB61" s="295"/>
      <c r="AC61" s="12"/>
      <c r="AD61" s="196"/>
      <c r="AE61" s="197"/>
      <c r="AF61" s="198"/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3">AVERAGE(I56:I71)</f>
        <v>19.8</v>
      </c>
      <c r="J72" s="135">
        <f t="shared" si="33"/>
        <v>3438</v>
      </c>
      <c r="K72" s="136">
        <f t="shared" ref="K72:K75" si="34">J72/I72</f>
        <v>173.63636363636363</v>
      </c>
      <c r="L72" s="134">
        <f t="shared" ref="L72:M72" si="35">AVERAGE(L56:L71)</f>
        <v>19.8</v>
      </c>
      <c r="M72" s="135">
        <f t="shared" si="35"/>
        <v>3081.3685768427968</v>
      </c>
      <c r="N72" s="136">
        <f>M72/L72</f>
        <v>155.62467559812103</v>
      </c>
      <c r="O72" s="137">
        <f>L72-I72</f>
        <v>0</v>
      </c>
      <c r="P72" s="138">
        <f>N72-K72</f>
        <v>-18.011688038242596</v>
      </c>
      <c r="Q72" s="139">
        <f>N72/K72</f>
        <v>0.8962677652247808</v>
      </c>
      <c r="R72" s="304"/>
      <c r="S72" s="140">
        <v>0.25</v>
      </c>
      <c r="T72" s="141">
        <v>0.45319444444444434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-356.63142315720324</v>
      </c>
      <c r="AF72" s="139">
        <f>M72/J72</f>
        <v>0.89626776522478091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2737</v>
      </c>
      <c r="G73" s="119">
        <f t="shared" ref="G73:G75" si="36">E73*F73</f>
        <v>62485.709999999992</v>
      </c>
      <c r="H73" s="120"/>
      <c r="I73" s="102">
        <v>6</v>
      </c>
      <c r="J73" s="103">
        <v>2500</v>
      </c>
      <c r="K73" s="104">
        <f t="shared" si="34"/>
        <v>416.66666666666669</v>
      </c>
      <c r="L73" s="105">
        <v>6</v>
      </c>
      <c r="M73" s="103">
        <f>F73/V73*60</f>
        <v>2261.3815567506331</v>
      </c>
      <c r="N73" s="104">
        <f>M73/L73</f>
        <v>376.89692612510549</v>
      </c>
      <c r="O73" s="106">
        <f>L73-I73</f>
        <v>0</v>
      </c>
      <c r="P73" s="107">
        <f>N73-K73</f>
        <v>-39.769740541561191</v>
      </c>
      <c r="Q73" s="108">
        <f>N73/K73</f>
        <v>0.90455262270025316</v>
      </c>
      <c r="R73" s="302">
        <f>Q89</f>
        <v>0.90564529455842591</v>
      </c>
      <c r="S73" s="46">
        <v>0.3569444444444444</v>
      </c>
      <c r="T73" s="118">
        <v>0.40737268518518516</v>
      </c>
      <c r="U73" s="109">
        <v>4.5666666666666877</v>
      </c>
      <c r="V73" s="110">
        <v>72.619324018882878</v>
      </c>
      <c r="W73" s="111"/>
      <c r="X73" s="114"/>
      <c r="Y73" s="12"/>
      <c r="Z73" s="196"/>
      <c r="AA73" s="305"/>
      <c r="AB73" s="306"/>
      <c r="AC73" s="12"/>
      <c r="AD73" s="196"/>
      <c r="AE73" s="113">
        <f>M73-J73</f>
        <v>-238.61844324936692</v>
      </c>
      <c r="AF73" s="154">
        <f>M73/J73</f>
        <v>0.90455262270025327</v>
      </c>
      <c r="AG73" s="307">
        <f>AF89</f>
        <v>0.90564529455842591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1149</v>
      </c>
      <c r="G74" s="119">
        <f t="shared" si="36"/>
        <v>26645.31</v>
      </c>
      <c r="H74" s="60"/>
      <c r="I74" s="102">
        <v>6</v>
      </c>
      <c r="J74" s="103">
        <v>2500</v>
      </c>
      <c r="K74" s="104">
        <f t="shared" si="34"/>
        <v>416.66666666666669</v>
      </c>
      <c r="L74" s="105">
        <v>6</v>
      </c>
      <c r="M74" s="103">
        <f>F74/V74*60</f>
        <v>2263.5885259439274</v>
      </c>
      <c r="N74" s="104">
        <f>M74/L74</f>
        <v>377.26475432398792</v>
      </c>
      <c r="O74" s="121">
        <f>L74-I74</f>
        <v>0</v>
      </c>
      <c r="P74" s="122">
        <f>N74-K74</f>
        <v>-39.40191234267877</v>
      </c>
      <c r="Q74" s="123">
        <f>N74/K74</f>
        <v>0.90543541037757092</v>
      </c>
      <c r="R74" s="303"/>
      <c r="S74" s="46">
        <v>0.4104166666666666</v>
      </c>
      <c r="T74" s="118">
        <v>0.4315624999999999</v>
      </c>
      <c r="U74" s="109">
        <v>5</v>
      </c>
      <c r="V74" s="110">
        <v>30.456065318343001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-236.41147405607262</v>
      </c>
      <c r="AF74" s="108">
        <f>M74/J74</f>
        <v>0.90543541037757092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2554</v>
      </c>
      <c r="G75" s="119">
        <f t="shared" si="36"/>
        <v>91663.06</v>
      </c>
      <c r="H75" s="60"/>
      <c r="I75" s="102">
        <v>5</v>
      </c>
      <c r="J75" s="103">
        <v>3273</v>
      </c>
      <c r="K75" s="104">
        <f t="shared" si="34"/>
        <v>654.6</v>
      </c>
      <c r="L75" s="116">
        <v>5</v>
      </c>
      <c r="M75" s="103">
        <f>F75/V75*60</f>
        <v>2967.4334391872953</v>
      </c>
      <c r="N75" s="104">
        <f>M75/L75</f>
        <v>593.48668783745904</v>
      </c>
      <c r="O75" s="121">
        <f>L75-I75</f>
        <v>0</v>
      </c>
      <c r="P75" s="122">
        <f>N75-K75</f>
        <v>-61.113312162540979</v>
      </c>
      <c r="Q75" s="123">
        <f>N75/K75</f>
        <v>0.9066402197333624</v>
      </c>
      <c r="R75" s="303"/>
      <c r="S75" s="46">
        <v>0.43541666666666656</v>
      </c>
      <c r="T75" s="118">
        <v>0.47127314814814802</v>
      </c>
      <c r="U75" s="109">
        <v>5.5499999999999883</v>
      </c>
      <c r="V75" s="110">
        <v>51.640585421848094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-305.56656081270467</v>
      </c>
      <c r="AF75" s="108">
        <f>M75/J75</f>
        <v>0.90664021973336251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7">AVERAGE(I73:I88)</f>
        <v>5.666666666666667</v>
      </c>
      <c r="J89" s="135">
        <f t="shared" si="37"/>
        <v>2757.6666666666665</v>
      </c>
      <c r="K89" s="136">
        <f t="shared" ref="K89" si="38">J89/I89</f>
        <v>486.64705882352933</v>
      </c>
      <c r="L89" s="134">
        <f t="shared" ref="L89:M89" si="39">AVERAGE(L73:L88)</f>
        <v>5.666666666666667</v>
      </c>
      <c r="M89" s="135">
        <f t="shared" si="39"/>
        <v>2497.4678406272856</v>
      </c>
      <c r="N89" s="136">
        <f>M89/L89</f>
        <v>440.72961893422683</v>
      </c>
      <c r="O89" s="137">
        <f>L89-I89</f>
        <v>0</v>
      </c>
      <c r="P89" s="138">
        <f>N89-K89</f>
        <v>-45.9174398893025</v>
      </c>
      <c r="Q89" s="139">
        <f>N89/K89</f>
        <v>0.90564529455842591</v>
      </c>
      <c r="R89" s="304"/>
      <c r="S89" s="140">
        <v>0.25</v>
      </c>
      <c r="T89" s="141">
        <v>0.47127314814814802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-260.19882603938095</v>
      </c>
      <c r="AF89" s="139">
        <f>M89/J89</f>
        <v>0.90564529455842591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2331</v>
      </c>
      <c r="G90" s="146">
        <f t="shared" ref="G90:G91" si="40">E90*F90</f>
        <v>36153.81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3800.0349678665639</v>
      </c>
      <c r="N90" s="150">
        <f>M90/L90</f>
        <v>633.33916131109402</v>
      </c>
      <c r="O90" s="152">
        <f>L90-I90</f>
        <v>0</v>
      </c>
      <c r="P90" s="153">
        <f>N90-K90</f>
        <v>-66.660838688905983</v>
      </c>
      <c r="Q90" s="154">
        <f>N90/K90</f>
        <v>0.90477023044442006</v>
      </c>
      <c r="R90" s="302">
        <f>Q106</f>
        <v>0.90483815000113033</v>
      </c>
      <c r="S90" s="155">
        <v>0.25</v>
      </c>
      <c r="T90" s="156">
        <v>0.27555555555555555</v>
      </c>
      <c r="U90" s="157"/>
      <c r="V90" s="158">
        <v>36.8049244763979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-399.96503213343613</v>
      </c>
      <c r="AF90" s="154">
        <f>M90/J90</f>
        <v>0.90477023044441995</v>
      </c>
      <c r="AG90" s="307">
        <f>AF106</f>
        <v>0.90483815000113044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2380</v>
      </c>
      <c r="G91" s="101">
        <f t="shared" si="40"/>
        <v>35723.800000000003</v>
      </c>
      <c r="H91" s="26"/>
      <c r="I91" s="102">
        <v>6</v>
      </c>
      <c r="J91" s="103">
        <v>4200</v>
      </c>
      <c r="K91" s="104">
        <f t="shared" si="32"/>
        <v>700</v>
      </c>
      <c r="L91" s="105">
        <v>6</v>
      </c>
      <c r="M91" s="103">
        <f>F91/V91*60</f>
        <v>3800.6054921429322</v>
      </c>
      <c r="N91" s="104">
        <f>M91/L91</f>
        <v>633.43424869048874</v>
      </c>
      <c r="O91" s="106">
        <f>L91-I91</f>
        <v>0</v>
      </c>
      <c r="P91" s="107">
        <f>N91-K91</f>
        <v>-66.565751309511256</v>
      </c>
      <c r="Q91" s="108">
        <f>N91/K91</f>
        <v>0.90490606955784103</v>
      </c>
      <c r="R91" s="303"/>
      <c r="S91" s="46">
        <v>0.27847222222222223</v>
      </c>
      <c r="T91" s="47">
        <v>0.30456018518518518</v>
      </c>
      <c r="U91" s="109">
        <v>5</v>
      </c>
      <c r="V91" s="110">
        <v>37.57296049148308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-399.39450785706777</v>
      </c>
      <c r="AF91" s="108">
        <f>M91/J91</f>
        <v>0.90490606955784103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1">AVERAGE(I90:I105)</f>
        <v>6</v>
      </c>
      <c r="J106" s="135">
        <f t="shared" si="41"/>
        <v>4200</v>
      </c>
      <c r="K106" s="136">
        <f t="shared" ref="K106" si="42">J106/I106</f>
        <v>700</v>
      </c>
      <c r="L106" s="134">
        <f t="shared" ref="L106:M106" si="43">AVERAGE(L90:L105)</f>
        <v>6</v>
      </c>
      <c r="M106" s="135">
        <f t="shared" si="43"/>
        <v>3800.3202300047478</v>
      </c>
      <c r="N106" s="136">
        <f>M106/L106</f>
        <v>633.38670500079127</v>
      </c>
      <c r="O106" s="137">
        <f>L106-I106</f>
        <v>0</v>
      </c>
      <c r="P106" s="138">
        <f>N106-K106</f>
        <v>-66.613294999208733</v>
      </c>
      <c r="Q106" s="139">
        <f>N106/K106</f>
        <v>0.90483815000113033</v>
      </c>
      <c r="R106" s="304"/>
      <c r="S106" s="140">
        <v>0.25</v>
      </c>
      <c r="T106" s="141">
        <v>0.30456018518518518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-399.67976999525217</v>
      </c>
      <c r="AF106" s="139">
        <f>M106/J106</f>
        <v>0.90483815000113044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1607</v>
      </c>
      <c r="G107" s="146">
        <f t="shared" ref="G107:G109" si="44">E107*F107</f>
        <v>93479.19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</v>
      </c>
      <c r="N107" s="150">
        <f>M107/L107</f>
        <v>106.23529411764706</v>
      </c>
      <c r="O107" s="152">
        <f>L107-I107</f>
        <v>-1</v>
      </c>
      <c r="P107" s="153">
        <f>N107-K107</f>
        <v>-4.8758169934640563</v>
      </c>
      <c r="Q107" s="154">
        <f>N107/K107</f>
        <v>0.95611764705882352</v>
      </c>
      <c r="R107" s="302">
        <f>Q123</f>
        <v>0.95151547619047616</v>
      </c>
      <c r="S107" s="155">
        <v>0.70833333333333337</v>
      </c>
      <c r="T107" s="156">
        <v>0.74540509259259258</v>
      </c>
      <c r="U107" s="157"/>
      <c r="V107" s="158">
        <v>53.388704318936874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</v>
      </c>
      <c r="AF107" s="154">
        <f>M107/J107</f>
        <v>0.90300000000000002</v>
      </c>
      <c r="AG107" s="307">
        <f>AF123</f>
        <v>0.90313333333333334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1808</v>
      </c>
      <c r="G108" s="101">
        <f t="shared" si="44"/>
        <v>91611.36</v>
      </c>
      <c r="H108" s="26"/>
      <c r="I108" s="102">
        <v>20</v>
      </c>
      <c r="J108" s="103">
        <v>2000</v>
      </c>
      <c r="K108" s="104">
        <f t="shared" ref="K108:K109" si="45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03"/>
      <c r="S108" s="46">
        <v>0.74861111111111112</v>
      </c>
      <c r="T108" s="47">
        <v>0.79031249999999997</v>
      </c>
      <c r="U108" s="109">
        <v>4.6166666666666956</v>
      </c>
      <c r="V108" s="110">
        <v>60.066445182724252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</v>
      </c>
      <c r="AF108" s="108">
        <f>M108/J108</f>
        <v>0.90300000000000002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1380</v>
      </c>
      <c r="G109" s="101">
        <f t="shared" si="44"/>
        <v>79074</v>
      </c>
      <c r="H109" s="26"/>
      <c r="I109" s="102">
        <v>21</v>
      </c>
      <c r="J109" s="103">
        <v>2000</v>
      </c>
      <c r="K109" s="104">
        <f t="shared" si="45"/>
        <v>95.238095238095241</v>
      </c>
      <c r="L109" s="105">
        <v>20</v>
      </c>
      <c r="M109" s="103">
        <f>F109/V109*60</f>
        <v>1806.8</v>
      </c>
      <c r="N109" s="104">
        <f>M109/L109</f>
        <v>90.34</v>
      </c>
      <c r="O109" s="106">
        <f>L109-I109</f>
        <v>-1</v>
      </c>
      <c r="P109" s="107">
        <f>N109-K109</f>
        <v>-4.8980952380952374</v>
      </c>
      <c r="Q109" s="108">
        <f>N109/K109</f>
        <v>0.94857000000000002</v>
      </c>
      <c r="R109" s="303"/>
      <c r="S109" s="46">
        <v>0.7944444444444444</v>
      </c>
      <c r="T109" s="47">
        <v>0.82626157407407408</v>
      </c>
      <c r="U109" s="109">
        <v>5.9499999999999709</v>
      </c>
      <c r="V109" s="110">
        <v>45.826876245295551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-193.20000000000005</v>
      </c>
      <c r="AF109" s="108">
        <f>M109/J109</f>
        <v>0.90339999999999998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6">AVERAGE(I107:I122)</f>
        <v>19.666666666666668</v>
      </c>
      <c r="J123" s="135">
        <f t="shared" si="46"/>
        <v>2000</v>
      </c>
      <c r="K123" s="136">
        <f t="shared" ref="K123" si="47">J123/I123</f>
        <v>101.69491525423729</v>
      </c>
      <c r="L123" s="134">
        <f t="shared" ref="L123:M123" si="48">AVERAGE(L107:L122)</f>
        <v>18.666666666666668</v>
      </c>
      <c r="M123" s="135">
        <f t="shared" si="48"/>
        <v>1806.2666666666667</v>
      </c>
      <c r="N123" s="136">
        <f>M123/L123</f>
        <v>96.764285714285705</v>
      </c>
      <c r="O123" s="137">
        <f>L123-I123</f>
        <v>-1</v>
      </c>
      <c r="P123" s="138">
        <f>N123-K123</f>
        <v>-4.9306295399515818</v>
      </c>
      <c r="Q123" s="139">
        <f>N123/K123</f>
        <v>0.95151547619047616</v>
      </c>
      <c r="R123" s="304"/>
      <c r="S123" s="140">
        <v>0.70833333333333337</v>
      </c>
      <c r="T123" s="141">
        <v>0.82626157407407408</v>
      </c>
      <c r="U123" s="142"/>
      <c r="V123" s="164"/>
      <c r="W123" s="165"/>
      <c r="X123" s="136"/>
      <c r="Y123" s="177">
        <f t="shared" ref="Y123:Z123" si="49">SUM(Y107:Y122)</f>
        <v>0</v>
      </c>
      <c r="Z123" s="178">
        <f t="shared" si="49"/>
        <v>0</v>
      </c>
      <c r="AA123" s="290"/>
      <c r="AB123" s="291"/>
      <c r="AC123" s="177">
        <f t="shared" ref="AC123:AD123" si="50">SUM(AC107:AC122)</f>
        <v>0</v>
      </c>
      <c r="AD123" s="178">
        <f t="shared" si="50"/>
        <v>0</v>
      </c>
      <c r="AE123" s="166">
        <f>M123-J123</f>
        <v>-193.73333333333335</v>
      </c>
      <c r="AF123" s="139">
        <f>M123/J123</f>
        <v>0.90313333333333334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1626</v>
      </c>
      <c r="G124" s="146">
        <f t="shared" ref="G124:G126" si="51">E124*F124</f>
        <v>92470.62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1803.0185642727756</v>
      </c>
      <c r="N124" s="150">
        <f>M124/L124</f>
        <v>78.392111490120683</v>
      </c>
      <c r="O124" s="152">
        <f>L124-I124</f>
        <v>0</v>
      </c>
      <c r="P124" s="153">
        <f>N124-K124</f>
        <v>-8.5644102490097538</v>
      </c>
      <c r="Q124" s="154">
        <f>N124/K124</f>
        <v>0.90150928213638781</v>
      </c>
      <c r="R124" s="302">
        <f>Q140</f>
        <v>0.90211063176752282</v>
      </c>
      <c r="S124" s="155">
        <v>0.70833333333333337</v>
      </c>
      <c r="T124" s="156">
        <v>0.7459027777777778</v>
      </c>
      <c r="U124" s="157"/>
      <c r="V124" s="158">
        <v>54.109259845224926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-196.98143572722438</v>
      </c>
      <c r="AF124" s="154">
        <f>M124/J124</f>
        <v>0.90150928213638781</v>
      </c>
      <c r="AG124" s="374">
        <f>AF140</f>
        <v>0.90211063176752293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2188</v>
      </c>
      <c r="G125" s="101">
        <f t="shared" si="51"/>
        <v>124256.52</v>
      </c>
      <c r="H125" s="26"/>
      <c r="I125" s="102">
        <v>23</v>
      </c>
      <c r="J125" s="103">
        <v>2000</v>
      </c>
      <c r="K125" s="104">
        <f t="shared" ref="K125:K126" si="52">J125/I125</f>
        <v>86.956521739130437</v>
      </c>
      <c r="L125" s="105">
        <v>23</v>
      </c>
      <c r="M125" s="103">
        <f>F125/V125*60</f>
        <v>1802.5667199915479</v>
      </c>
      <c r="N125" s="104">
        <f>M125/L125</f>
        <v>78.372466086589043</v>
      </c>
      <c r="O125" s="106">
        <f>L125-I125</f>
        <v>0</v>
      </c>
      <c r="P125" s="107">
        <f>N125-K125</f>
        <v>-8.5840556525413945</v>
      </c>
      <c r="Q125" s="108">
        <f>N125/K125</f>
        <v>0.90128335999577391</v>
      </c>
      <c r="R125" s="303"/>
      <c r="S125" s="46">
        <v>0.75</v>
      </c>
      <c r="T125" s="47">
        <v>0.80056712962962961</v>
      </c>
      <c r="U125" s="109">
        <v>5.8999999999999631</v>
      </c>
      <c r="V125" s="110">
        <v>72.829481729594761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-197.43328000845213</v>
      </c>
      <c r="AF125" s="108">
        <f>M125/J125</f>
        <v>0.90128335999577391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3144</v>
      </c>
      <c r="G126" s="101">
        <f t="shared" si="51"/>
        <v>149654.39999999999</v>
      </c>
      <c r="H126" s="26"/>
      <c r="I126" s="102">
        <v>23</v>
      </c>
      <c r="J126" s="103">
        <v>2000</v>
      </c>
      <c r="K126" s="104">
        <f t="shared" si="52"/>
        <v>86.956521739130437</v>
      </c>
      <c r="L126" s="105">
        <v>23</v>
      </c>
      <c r="M126" s="103">
        <f>F126/V126*60</f>
        <v>1807.0785063408139</v>
      </c>
      <c r="N126" s="104">
        <f>M126/L126</f>
        <v>78.568630710470174</v>
      </c>
      <c r="O126" s="106">
        <f>L126-I126</f>
        <v>0</v>
      </c>
      <c r="P126" s="107">
        <f>N126-K126</f>
        <v>-8.3878910286602633</v>
      </c>
      <c r="Q126" s="108">
        <f>N126/K126</f>
        <v>0.90353925317040695</v>
      </c>
      <c r="R126" s="303"/>
      <c r="S126" s="46">
        <v>0.80347222222222225</v>
      </c>
      <c r="T126" s="47">
        <v>0.87596064814814822</v>
      </c>
      <c r="U126" s="109">
        <v>5</v>
      </c>
      <c r="V126" s="110">
        <v>104.38948797082456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-192.92149365918613</v>
      </c>
      <c r="AF126" s="108">
        <f>M126/J126</f>
        <v>0.90353925317040695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3">AVERAGE(I124:I139)</f>
        <v>23</v>
      </c>
      <c r="J140" s="135">
        <f t="shared" si="53"/>
        <v>2000</v>
      </c>
      <c r="K140" s="136">
        <f t="shared" ref="K140" si="54">J140/I140</f>
        <v>86.956521739130437</v>
      </c>
      <c r="L140" s="134">
        <f t="shared" ref="L140:M140" si="55">AVERAGE(L124:L139)</f>
        <v>23</v>
      </c>
      <c r="M140" s="135">
        <f t="shared" si="55"/>
        <v>1804.2212635350459</v>
      </c>
      <c r="N140" s="136">
        <f>M140/L140</f>
        <v>78.444402762393295</v>
      </c>
      <c r="O140" s="137">
        <f>L140-I140</f>
        <v>0</v>
      </c>
      <c r="P140" s="138">
        <f>N140-K140</f>
        <v>-8.5121189767371419</v>
      </c>
      <c r="Q140" s="139">
        <f>N140/K140</f>
        <v>0.90211063176752282</v>
      </c>
      <c r="R140" s="304"/>
      <c r="S140" s="140">
        <v>0.70833333333333337</v>
      </c>
      <c r="T140" s="141">
        <v>0.87596064814814822</v>
      </c>
      <c r="U140" s="142"/>
      <c r="V140" s="164"/>
      <c r="W140" s="185"/>
      <c r="X140" s="186"/>
      <c r="Y140" s="177">
        <f t="shared" ref="Y140:Z140" si="56">SUM(Y124:Y139)</f>
        <v>0</v>
      </c>
      <c r="Z140" s="178">
        <f t="shared" si="56"/>
        <v>0</v>
      </c>
      <c r="AA140" s="290"/>
      <c r="AB140" s="291"/>
      <c r="AC140" s="177">
        <f t="shared" ref="AC140:AD140" si="57">SUM(AC124:AC139)</f>
        <v>0</v>
      </c>
      <c r="AD140" s="178">
        <f t="shared" si="57"/>
        <v>0</v>
      </c>
      <c r="AE140" s="166">
        <f>M140-J140</f>
        <v>-195.77873646495414</v>
      </c>
      <c r="AF140" s="139">
        <f>M140/J140</f>
        <v>0.90211063176752293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31" priority="2" operator="greaterThan">
      <formula>0</formula>
    </cfRule>
  </conditionalFormatting>
  <conditionalFormatting sqref="P5:P140 AE5:AE140">
    <cfRule type="cellIs" dxfId="630" priority="5" operator="lessThan">
      <formula>0</formula>
    </cfRule>
  </conditionalFormatting>
  <conditionalFormatting sqref="Q5:Q140 AF5:AF140">
    <cfRule type="cellIs" dxfId="629" priority="3" operator="greaterThan">
      <formula>1</formula>
    </cfRule>
    <cfRule type="cellIs" dxfId="628" priority="4" operator="lessThan">
      <formula>0.8</formula>
    </cfRule>
  </conditionalFormatting>
  <conditionalFormatting sqref="AG5 R5:R140 AG107:AG124">
    <cfRule type="cellIs" dxfId="627" priority="6" operator="lessThan">
      <formula>0.8</formula>
    </cfRule>
  </conditionalFormatting>
  <conditionalFormatting sqref="AG22">
    <cfRule type="cellIs" dxfId="626" priority="11" operator="lessThan">
      <formula>0.8</formula>
    </cfRule>
  </conditionalFormatting>
  <conditionalFormatting sqref="AG37">
    <cfRule type="cellIs" dxfId="625" priority="10" operator="lessThan">
      <formula>0.8</formula>
    </cfRule>
  </conditionalFormatting>
  <conditionalFormatting sqref="AG39:AG74">
    <cfRule type="cellIs" dxfId="624" priority="8" operator="lessThan">
      <formula>0.8</formula>
    </cfRule>
  </conditionalFormatting>
  <conditionalFormatting sqref="AG80:AG88">
    <cfRule type="cellIs" dxfId="623" priority="9" operator="lessThan">
      <formula>0.8</formula>
    </cfRule>
  </conditionalFormatting>
  <conditionalFormatting sqref="AG90:AG95">
    <cfRule type="cellIs" dxfId="622" priority="7" operator="lessThan">
      <formula>0.8</formula>
    </cfRule>
  </conditionalFormatting>
  <conditionalFormatting sqref="AG139">
    <cfRule type="cellIs" dxfId="621" priority="1" operator="lessThan">
      <formula>0.8</formula>
    </cfRule>
  </conditionalFormatting>
  <dataValidations count="1">
    <dataValidation type="list" allowBlank="1" showInputMessage="1" showErrorMessage="1" sqref="AA5:AB140" xr:uid="{4325A88B-A61F-4E1A-B3C7-3281C673CC0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F440-B225-4120-B653-F1AD01D857A9}">
  <sheetPr>
    <tabColor theme="9" tint="0.59999389629810485"/>
  </sheetPr>
  <dimension ref="B1:AR42"/>
  <sheetViews>
    <sheetView zoomScale="70" zoomScaleNormal="70" workbookViewId="0">
      <selection activeCell="U19" sqref="U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262</v>
      </c>
      <c r="D3" s="278"/>
      <c r="E3" s="3" t="s">
        <v>2</v>
      </c>
      <c r="F3" s="279">
        <f>'0927(18度C)'!D1+'0927(4度C)'!D1</f>
        <v>116459</v>
      </c>
      <c r="G3" s="280"/>
      <c r="H3" s="3" t="s">
        <v>3</v>
      </c>
      <c r="I3" s="281">
        <f>'0927(18度C)'!F1+'0927(4度C)'!F1</f>
        <v>3684589.24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494.75508146904008</v>
      </c>
      <c r="F6" s="254" t="e">
        <f>AVERAGE(#REF!,D14:K14)</f>
        <v>#REF!</v>
      </c>
      <c r="G6" s="255">
        <f>AVERAGE(D14:K14)</f>
        <v>272.39215723905846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'0927(4度C)'!Y2</f>
        <v>0</v>
      </c>
      <c r="P6" s="244">
        <f>'0927(4度C)'!Z2</f>
        <v>0</v>
      </c>
      <c r="Q6" s="244">
        <f>'0927(4度C)'!AC2</f>
        <v>0</v>
      </c>
      <c r="R6" s="244">
        <f>'0927(4度C)'!AD2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450.80474608820822</v>
      </c>
      <c r="F7" s="250" t="e">
        <f>AVERAGE(#REF!,D15:K15)</f>
        <v>#REF!</v>
      </c>
      <c r="G7" s="251">
        <f>AVERAGE(D15:K15)</f>
        <v>246.22124732945431</v>
      </c>
      <c r="H7" s="252"/>
      <c r="I7" s="251">
        <f>AVERAGE(L15:O15)</f>
        <v>87.59888357581363</v>
      </c>
      <c r="J7" s="252"/>
      <c r="K7" s="251">
        <f>AVERAGE(D33:O33)</f>
        <v>735.92409321158732</v>
      </c>
      <c r="L7" s="252"/>
      <c r="M7" s="251">
        <f>AVERAGE(P33:X33)</f>
        <v>654.16357835915733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0.90725480726919105</v>
      </c>
      <c r="F8" s="258" t="e">
        <f>AVERAGE(D16:K16,#REF!)</f>
        <v>#REF!</v>
      </c>
      <c r="G8" s="236">
        <f>AVERAGE(D16:K16)</f>
        <v>0.90261460063744259</v>
      </c>
      <c r="H8" s="237"/>
      <c r="I8" s="236">
        <f>AVERAGE(L16:O16)</f>
        <v>0.92674728016947583</v>
      </c>
      <c r="J8" s="237"/>
      <c r="K8" s="236">
        <f>AVERAGE(D34:O34)</f>
        <v>0.90759403589850829</v>
      </c>
      <c r="L8" s="237"/>
      <c r="M8" s="236">
        <f>AVERAGE(P34:X34)</f>
        <v>0.90412965213735452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109.75308641975309</v>
      </c>
      <c r="G14" s="28">
        <v>86.206896551724142</v>
      </c>
      <c r="H14" s="28">
        <v>166.5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76.980201618692689</v>
      </c>
      <c r="F15" s="35">
        <v>99.158292778204043</v>
      </c>
      <c r="G15" s="35">
        <v>77.851517031499625</v>
      </c>
      <c r="H15" s="35">
        <v>149.08579967614216</v>
      </c>
      <c r="I15" s="35">
        <v>440.75996787139633</v>
      </c>
      <c r="J15" s="35">
        <v>633.49170500079128</v>
      </c>
      <c r="K15" s="36" t="s">
        <v>42</v>
      </c>
      <c r="L15" s="34" t="s">
        <v>42</v>
      </c>
      <c r="M15" s="204">
        <v>96.767857142857139</v>
      </c>
      <c r="N15" s="35">
        <v>78.429910008770122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0.9030369805269719</v>
      </c>
      <c r="F16" s="42">
        <f t="shared" si="0"/>
        <v>0.90346700956518866</v>
      </c>
      <c r="G16" s="42">
        <f t="shared" si="0"/>
        <v>0.90307759756539563</v>
      </c>
      <c r="H16" s="42">
        <f t="shared" si="0"/>
        <v>0.89541020826511808</v>
      </c>
      <c r="I16" s="42">
        <f t="shared" si="0"/>
        <v>0.90570765790085084</v>
      </c>
      <c r="J16" s="42">
        <f t="shared" si="0"/>
        <v>0.90498815000113042</v>
      </c>
      <c r="K16" s="43" t="s">
        <v>42</v>
      </c>
      <c r="L16" s="41" t="s">
        <v>42</v>
      </c>
      <c r="M16" s="44">
        <f>M15/M14</f>
        <v>0.95155059523809515</v>
      </c>
      <c r="N16" s="42">
        <f>N15/N14</f>
        <v>0.90194396510085639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0.57237268518518514</v>
      </c>
      <c r="F18" s="47">
        <v>0.56296296296296289</v>
      </c>
      <c r="G18" s="47">
        <v>0.50998842592592586</v>
      </c>
      <c r="H18" s="47">
        <v>0.55105324074074069</v>
      </c>
      <c r="I18" s="47">
        <v>0.43019675925925915</v>
      </c>
      <c r="J18" s="47">
        <v>0.32878472222222221</v>
      </c>
      <c r="K18" s="47" t="s">
        <v>42</v>
      </c>
      <c r="L18" s="46" t="s">
        <v>42</v>
      </c>
      <c r="M18" s="48">
        <v>0.82403935185185184</v>
      </c>
      <c r="N18" s="47">
        <v>0.85673611111111103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20.5</v>
      </c>
      <c r="G23" s="57">
        <v>23.2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287.39453134430289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1021.6245020882803</v>
      </c>
      <c r="N33" s="35">
        <v>842.28653091910644</v>
      </c>
      <c r="O33" s="35">
        <v>792.39080849465961</v>
      </c>
      <c r="P33" s="34">
        <v>259.96345968908787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696.78384069721051</v>
      </c>
      <c r="W33" s="35">
        <v>842.85013039083901</v>
      </c>
      <c r="X33" s="37">
        <v>817.05688265949186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0.87814995688537001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0.9287495473529821</v>
      </c>
      <c r="N34" s="42">
        <f>N33/N32</f>
        <v>0.91552883795555051</v>
      </c>
      <c r="O34" s="42">
        <f>O33/O32</f>
        <v>0.90794780140013076</v>
      </c>
      <c r="P34" s="41">
        <f>P33/P32</f>
        <v>0.86654486563029287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0.929045120929614</v>
      </c>
      <c r="W34" s="42">
        <f>W33/W32</f>
        <v>0.91308764125674236</v>
      </c>
      <c r="X34" s="45">
        <f>X33/X32</f>
        <v>0.90784098073276875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0.34583333333333333</v>
      </c>
      <c r="N35" s="47">
        <v>0.25</v>
      </c>
      <c r="O35" s="47">
        <v>0.25</v>
      </c>
      <c r="P35" s="46">
        <v>0.73819444444444438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0.73055555555555551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0.43019675925925915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0.3586111111111111</v>
      </c>
      <c r="N36" s="47">
        <v>0.42182870370370379</v>
      </c>
      <c r="O36" s="47">
        <v>0.4198611111111113</v>
      </c>
      <c r="P36" s="46">
        <v>0.74958333333333327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0.719675925925926</v>
      </c>
      <c r="W36" s="47">
        <v>1.0617129629629622</v>
      </c>
      <c r="X36" s="49">
        <v>1.0813541666666662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FF0-C68F-43E7-BD0B-B442A3350557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4" sqref="M44"/>
      <selection pane="bottomLeft" activeCell="M44" sqref="M44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55777</v>
      </c>
      <c r="E1" s="86" t="s">
        <v>3</v>
      </c>
      <c r="F1" s="87">
        <f>SUM(G5:G140)</f>
        <v>1087050.7200000002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46292</v>
      </c>
      <c r="B2" s="348"/>
      <c r="C2" s="90" t="s">
        <v>40</v>
      </c>
      <c r="D2" s="91">
        <f>AVERAGE(N21,N38,N55,N72,N89,N106,N123,N140)</f>
        <v>695.04383578537227</v>
      </c>
      <c r="E2" s="91" t="s">
        <v>91</v>
      </c>
      <c r="F2" s="92">
        <f>F1/D1</f>
        <v>19.489228893629996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817</v>
      </c>
      <c r="G5" s="146">
        <f t="shared" ref="G5:G9" si="0">E5*F5</f>
        <v>20947.88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3216.5295511531822</v>
      </c>
      <c r="N5" s="150">
        <f>M5/L5</f>
        <v>321.65295511531821</v>
      </c>
      <c r="O5" s="152">
        <f>L5-I5</f>
        <v>0</v>
      </c>
      <c r="P5" s="153">
        <f>N5-K5</f>
        <v>-38.347044884681793</v>
      </c>
      <c r="Q5" s="154">
        <f>N5/K5</f>
        <v>0.89348043087588391</v>
      </c>
      <c r="R5" s="302">
        <f>Q21</f>
        <v>0.87814995688537001</v>
      </c>
      <c r="S5" s="155">
        <v>0.29166666666666669</v>
      </c>
      <c r="T5" s="156">
        <v>0.30224537037037041</v>
      </c>
      <c r="U5" s="157"/>
      <c r="V5" s="158">
        <v>15.240027868677739</v>
      </c>
      <c r="W5" s="159"/>
      <c r="X5" s="160"/>
      <c r="Y5" s="305"/>
      <c r="Z5" s="306"/>
      <c r="AA5" s="113">
        <f>M5-J5</f>
        <v>-383.47044884681782</v>
      </c>
      <c r="AB5" s="154">
        <f>M5/J5</f>
        <v>0.89348043087588391</v>
      </c>
      <c r="AC5" s="307">
        <f>AB21</f>
        <v>0.87814995688537001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1367</v>
      </c>
      <c r="G6" s="101">
        <f t="shared" si="0"/>
        <v>40353.839999999997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3157.1634890742362</v>
      </c>
      <c r="N6" s="104">
        <f>M6/L6</f>
        <v>287.01486264311239</v>
      </c>
      <c r="O6" s="106">
        <f>L6-I6</f>
        <v>0</v>
      </c>
      <c r="P6" s="107">
        <f>N6-K6</f>
        <v>-40.257864629614858</v>
      </c>
      <c r="Q6" s="108">
        <f>N6/K6</f>
        <v>0.8769898580761768</v>
      </c>
      <c r="R6" s="303"/>
      <c r="S6" s="46">
        <v>0.30555555555555558</v>
      </c>
      <c r="T6" s="47">
        <v>0.32358796296296299</v>
      </c>
      <c r="U6" s="109">
        <v>4.7666666666666391</v>
      </c>
      <c r="V6" s="110">
        <v>25.979015747470978</v>
      </c>
      <c r="W6" s="111"/>
      <c r="X6" s="114"/>
      <c r="Y6" s="294"/>
      <c r="Z6" s="295"/>
      <c r="AA6" s="115">
        <f>M6-J6</f>
        <v>-442.83651092576383</v>
      </c>
      <c r="AB6" s="108">
        <f>M6/J6</f>
        <v>0.87698985807617669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1660</v>
      </c>
      <c r="G7" s="101">
        <f t="shared" si="0"/>
        <v>49551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3155.7514377596467</v>
      </c>
      <c r="N7" s="104">
        <f>M7/L7</f>
        <v>286.88649434178609</v>
      </c>
      <c r="O7" s="106">
        <f>L7-I7</f>
        <v>0</v>
      </c>
      <c r="P7" s="107">
        <f>N7-K7</f>
        <v>-40.386232930941162</v>
      </c>
      <c r="Q7" s="108">
        <f>N7/K7</f>
        <v>0.87659762159990195</v>
      </c>
      <c r="R7" s="303"/>
      <c r="S7" s="46">
        <v>0.3263888888888889</v>
      </c>
      <c r="T7" s="47">
        <v>0.3482986111111111</v>
      </c>
      <c r="U7" s="109">
        <v>5</v>
      </c>
      <c r="V7" s="110">
        <v>31.5614210955438</v>
      </c>
      <c r="W7" s="111"/>
      <c r="X7" s="114"/>
      <c r="Y7" s="294"/>
      <c r="Z7" s="295"/>
      <c r="AA7" s="115">
        <f>M7-J7</f>
        <v>-444.24856224035329</v>
      </c>
      <c r="AB7" s="108">
        <f>M7/J7</f>
        <v>0.87659762159990184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130</v>
      </c>
      <c r="G8" s="101">
        <f t="shared" si="0"/>
        <v>3900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3156.2672902507597</v>
      </c>
      <c r="N8" s="104">
        <f>M8/L8</f>
        <v>286.93339002279635</v>
      </c>
      <c r="O8" s="106">
        <f>L8-I8</f>
        <v>0</v>
      </c>
      <c r="P8" s="107">
        <f>N8-K8</f>
        <v>-40.339337249930907</v>
      </c>
      <c r="Q8" s="108">
        <f>N8/K8</f>
        <v>0.87674091395854448</v>
      </c>
      <c r="R8" s="303"/>
      <c r="S8" s="46">
        <v>0.3520833333333333</v>
      </c>
      <c r="T8" s="47">
        <v>0.35379629629629628</v>
      </c>
      <c r="U8" s="109">
        <v>5.4499999999999726</v>
      </c>
      <c r="V8" s="110">
        <v>2.4712735908308652</v>
      </c>
      <c r="W8" s="111"/>
      <c r="X8" s="114"/>
      <c r="Y8" s="294"/>
      <c r="Z8" s="295"/>
      <c r="AA8" s="115">
        <f>M8-J8</f>
        <v>-443.73270974924026</v>
      </c>
      <c r="AB8" s="108">
        <f>M8/J8</f>
        <v>0.87674091395854437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493</v>
      </c>
      <c r="G9" s="101">
        <f t="shared" si="0"/>
        <v>14085.01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3120.9874556988348</v>
      </c>
      <c r="N9" s="104">
        <f>M9/L9</f>
        <v>260.0822879749029</v>
      </c>
      <c r="O9" s="106">
        <f>L9-I9</f>
        <v>0</v>
      </c>
      <c r="P9" s="107">
        <f>N9-K9</f>
        <v>-39.917712025097103</v>
      </c>
      <c r="Q9" s="108">
        <f>N9/K9</f>
        <v>0.86694095991634301</v>
      </c>
      <c r="R9" s="303"/>
      <c r="S9" s="46">
        <v>0.35763888888888884</v>
      </c>
      <c r="T9" s="47">
        <v>0.36421296296296291</v>
      </c>
      <c r="U9" s="109">
        <v>5.5333333333332924</v>
      </c>
      <c r="V9" s="110">
        <v>9.4777695905146171</v>
      </c>
      <c r="W9" s="111"/>
      <c r="X9" s="114"/>
      <c r="Y9" s="294"/>
      <c r="Z9" s="295"/>
      <c r="AA9" s="115">
        <f>M9-J9</f>
        <v>-479.01254430116524</v>
      </c>
      <c r="AB9" s="108">
        <f>M9/J9</f>
        <v>0.86694095991634301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3161.3398447873319</v>
      </c>
      <c r="N21" s="136">
        <f>M21/L21</f>
        <v>287.39453134430289</v>
      </c>
      <c r="O21" s="137">
        <f>L21-I21</f>
        <v>0</v>
      </c>
      <c r="P21" s="138">
        <f>N21-K21</f>
        <v>-39.878195928424361</v>
      </c>
      <c r="Q21" s="139">
        <f>N21/K21</f>
        <v>0.87814995688537001</v>
      </c>
      <c r="R21" s="304"/>
      <c r="S21" s="140">
        <v>0.29166666666666669</v>
      </c>
      <c r="T21" s="141">
        <v>0.43019675925925915</v>
      </c>
      <c r="U21" s="142"/>
      <c r="V21" s="164"/>
      <c r="W21" s="165"/>
      <c r="X21" s="136"/>
      <c r="Y21" s="290"/>
      <c r="Z21" s="291"/>
      <c r="AA21" s="166">
        <f>M21-J21</f>
        <v>-438.66015521266809</v>
      </c>
      <c r="AB21" s="139">
        <f>M21/J21</f>
        <v>0.87814995688537001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940</v>
      </c>
      <c r="G22" s="146">
        <f t="shared" ref="G22" si="5">E22*F22</f>
        <v>17418.2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3064.8735062648411</v>
      </c>
      <c r="N22" s="150">
        <f>M22/L22</f>
        <v>1021.6245020882803</v>
      </c>
      <c r="O22" s="152">
        <f>L22-I22</f>
        <v>0</v>
      </c>
      <c r="P22" s="153">
        <f>N22-K22</f>
        <v>-78.375497911719663</v>
      </c>
      <c r="Q22" s="154">
        <f>N22/K22</f>
        <v>0.9287495473529821</v>
      </c>
      <c r="R22" s="302">
        <f>Q38</f>
        <v>0.9287495473529821</v>
      </c>
      <c r="S22" s="155">
        <v>0.34583333333333333</v>
      </c>
      <c r="T22" s="156">
        <v>0.3586111111111111</v>
      </c>
      <c r="U22" s="157"/>
      <c r="V22" s="110">
        <v>18.402064517414502</v>
      </c>
      <c r="W22" s="159"/>
      <c r="X22" s="160"/>
      <c r="Y22" s="305"/>
      <c r="Z22" s="306"/>
      <c r="AA22" s="113">
        <f>M22-J22</f>
        <v>-235.12649373515887</v>
      </c>
      <c r="AB22" s="154">
        <f>M22/J22</f>
        <v>0.92874954735298221</v>
      </c>
      <c r="AC22" s="307">
        <f>AB38</f>
        <v>0.92874954735298221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3064.8735062648411</v>
      </c>
      <c r="N38" s="136">
        <f t="shared" ref="N38:N46" si="9">M38/L38</f>
        <v>1021.6245020882803</v>
      </c>
      <c r="O38" s="137">
        <f t="shared" ref="O38:O46" si="10">L38-I38</f>
        <v>0</v>
      </c>
      <c r="P38" s="138">
        <f t="shared" ref="P38:P46" si="11">N38-K38</f>
        <v>-78.375497911719663</v>
      </c>
      <c r="Q38" s="139">
        <f t="shared" ref="Q38:Q46" si="12">N38/K38</f>
        <v>0.9287495473529821</v>
      </c>
      <c r="R38" s="304"/>
      <c r="S38" s="140">
        <v>0.34583333333333333</v>
      </c>
      <c r="T38" s="141">
        <v>0.3586111111111111</v>
      </c>
      <c r="U38" s="142"/>
      <c r="V38" s="164"/>
      <c r="W38" s="97"/>
      <c r="X38" s="67"/>
      <c r="Y38" s="290"/>
      <c r="Z38" s="291"/>
      <c r="AA38" s="166">
        <f t="shared" ref="AA38:AA46" si="13">M38-J38</f>
        <v>-235.12649373515887</v>
      </c>
      <c r="AB38" s="139">
        <f t="shared" ref="AB38:AB46" si="14">M38/J38</f>
        <v>0.92874954735298221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476</v>
      </c>
      <c r="G39" s="146">
        <f t="shared" ref="G39:G46" si="15">E39*F39</f>
        <v>11814.32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3273.1735669520745</v>
      </c>
      <c r="N39" s="150">
        <f t="shared" si="9"/>
        <v>654.63471339041484</v>
      </c>
      <c r="O39" s="152">
        <f t="shared" si="10"/>
        <v>0</v>
      </c>
      <c r="P39" s="153">
        <f t="shared" si="11"/>
        <v>-65.365286609585155</v>
      </c>
      <c r="Q39" s="154">
        <f t="shared" si="12"/>
        <v>0.90921487970890946</v>
      </c>
      <c r="R39" s="302">
        <f>Q55</f>
        <v>0.91552883795555051</v>
      </c>
      <c r="S39" s="155">
        <v>0.25</v>
      </c>
      <c r="T39" s="156">
        <v>0.25605324074074076</v>
      </c>
      <c r="U39" s="157"/>
      <c r="V39" s="158">
        <v>8.7254767936411639</v>
      </c>
      <c r="W39" s="159"/>
      <c r="X39" s="160"/>
      <c r="Y39" s="305"/>
      <c r="Z39" s="306"/>
      <c r="AA39" s="113">
        <f t="shared" si="13"/>
        <v>-326.82643304792555</v>
      </c>
      <c r="AB39" s="154">
        <f t="shared" si="14"/>
        <v>0.90921487970890957</v>
      </c>
      <c r="AC39" s="307">
        <f>AB55</f>
        <v>0.91552883795555051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328</v>
      </c>
      <c r="G40" s="101">
        <f t="shared" si="15"/>
        <v>8209.84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3267.4251892111465</v>
      </c>
      <c r="N40" s="104">
        <f t="shared" si="9"/>
        <v>653.4850378422293</v>
      </c>
      <c r="O40" s="106">
        <f t="shared" si="10"/>
        <v>0</v>
      </c>
      <c r="P40" s="107">
        <f t="shared" si="11"/>
        <v>-66.514962157770697</v>
      </c>
      <c r="Q40" s="108">
        <f t="shared" si="12"/>
        <v>0.9076181081142074</v>
      </c>
      <c r="R40" s="303"/>
      <c r="S40" s="46">
        <v>0.26527777777777778</v>
      </c>
      <c r="T40" s="47">
        <v>0.26945601851851853</v>
      </c>
      <c r="U40" s="109">
        <v>13.283333333333305</v>
      </c>
      <c r="V40" s="110">
        <v>6.0230912294433701</v>
      </c>
      <c r="W40" s="111"/>
      <c r="X40" s="114"/>
      <c r="Y40" s="294"/>
      <c r="Z40" s="295"/>
      <c r="AA40" s="115">
        <f t="shared" si="13"/>
        <v>-332.57481078885348</v>
      </c>
      <c r="AB40" s="108">
        <f t="shared" si="14"/>
        <v>0.9076181081142074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463</v>
      </c>
      <c r="G41" s="101">
        <f t="shared" si="15"/>
        <v>11019.4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3268.8681466247353</v>
      </c>
      <c r="N41" s="104">
        <f t="shared" si="9"/>
        <v>817.21703665618384</v>
      </c>
      <c r="O41" s="106">
        <f t="shared" si="10"/>
        <v>0</v>
      </c>
      <c r="P41" s="107">
        <f t="shared" si="11"/>
        <v>-82.782963343816164</v>
      </c>
      <c r="Q41" s="108">
        <f t="shared" si="12"/>
        <v>0.90801892961798203</v>
      </c>
      <c r="R41" s="303"/>
      <c r="S41" s="46">
        <v>0.27916666666666667</v>
      </c>
      <c r="T41" s="47">
        <v>0.28505787037037039</v>
      </c>
      <c r="U41" s="109">
        <v>13.983333333333334</v>
      </c>
      <c r="V41" s="110">
        <v>8.4983544009519605</v>
      </c>
      <c r="W41" s="111"/>
      <c r="X41" s="114"/>
      <c r="Y41" s="294"/>
      <c r="Z41" s="295"/>
      <c r="AA41" s="115">
        <f t="shared" si="13"/>
        <v>-331.13185337526465</v>
      </c>
      <c r="AB41" s="108">
        <f t="shared" si="14"/>
        <v>0.90801892961798203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411</v>
      </c>
      <c r="G42" s="101">
        <f t="shared" si="15"/>
        <v>12330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3068.761278135546</v>
      </c>
      <c r="N42" s="104">
        <f t="shared" si="9"/>
        <v>767.19031953388651</v>
      </c>
      <c r="O42" s="106">
        <f t="shared" si="10"/>
        <v>0</v>
      </c>
      <c r="P42" s="107">
        <f t="shared" si="11"/>
        <v>-57.809680466113491</v>
      </c>
      <c r="Q42" s="108">
        <f t="shared" si="12"/>
        <v>0.92992766004107452</v>
      </c>
      <c r="R42" s="303"/>
      <c r="S42" s="46">
        <v>0.29444444444444445</v>
      </c>
      <c r="T42" s="47">
        <v>0.30002314814814818</v>
      </c>
      <c r="U42" s="109">
        <v>13.516666666666648</v>
      </c>
      <c r="V42" s="110">
        <v>8.0358156809715773</v>
      </c>
      <c r="W42" s="111"/>
      <c r="X42" s="114"/>
      <c r="Y42" s="294"/>
      <c r="Z42" s="295"/>
      <c r="AA42" s="115">
        <f t="shared" si="13"/>
        <v>-231.23872186445396</v>
      </c>
      <c r="AB42" s="108">
        <f t="shared" si="14"/>
        <v>0.92992766004107452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516</v>
      </c>
      <c r="G43" s="101">
        <f t="shared" si="15"/>
        <v>9380.8799999999992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3266.6493510876198</v>
      </c>
      <c r="N43" s="104">
        <f t="shared" si="9"/>
        <v>1088.8831170292067</v>
      </c>
      <c r="O43" s="106">
        <f t="shared" si="10"/>
        <v>0</v>
      </c>
      <c r="P43" s="107">
        <f t="shared" si="11"/>
        <v>-111.11688297079331</v>
      </c>
      <c r="Q43" s="108">
        <f t="shared" si="12"/>
        <v>0.90740259752433894</v>
      </c>
      <c r="R43" s="303"/>
      <c r="S43" s="46">
        <v>0.30972222222222223</v>
      </c>
      <c r="T43" s="47">
        <v>0.3162962962962963</v>
      </c>
      <c r="U43" s="109">
        <v>13.966666666666638</v>
      </c>
      <c r="V43" s="110">
        <v>9.4776012582103348</v>
      </c>
      <c r="W43" s="111"/>
      <c r="X43" s="114"/>
      <c r="Y43" s="294"/>
      <c r="Z43" s="295"/>
      <c r="AA43" s="115">
        <f t="shared" si="13"/>
        <v>-333.35064891238017</v>
      </c>
      <c r="AB43" s="108">
        <f t="shared" si="14"/>
        <v>0.90740259752433883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786</v>
      </c>
      <c r="G44" s="119">
        <f t="shared" si="15"/>
        <v>13417.02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3068.242580897268</v>
      </c>
      <c r="N44" s="104">
        <f t="shared" si="9"/>
        <v>1022.747526965756</v>
      </c>
      <c r="O44" s="106">
        <f t="shared" si="10"/>
        <v>0</v>
      </c>
      <c r="P44" s="107">
        <f t="shared" si="11"/>
        <v>-77.252473034243963</v>
      </c>
      <c r="Q44" s="108">
        <f t="shared" si="12"/>
        <v>0.92977047905977817</v>
      </c>
      <c r="R44" s="303"/>
      <c r="S44" s="46">
        <v>0.32569444444444445</v>
      </c>
      <c r="T44" s="118">
        <v>0.33636574074074077</v>
      </c>
      <c r="U44" s="109">
        <v>13.533333333333344</v>
      </c>
      <c r="V44" s="110">
        <v>15.370362269794413</v>
      </c>
      <c r="W44" s="111"/>
      <c r="X44" s="114"/>
      <c r="Y44" s="294"/>
      <c r="Z44" s="295"/>
      <c r="AA44" s="115">
        <f t="shared" si="13"/>
        <v>-231.757419102732</v>
      </c>
      <c r="AB44" s="108">
        <f t="shared" si="14"/>
        <v>0.92977047905977817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2215</v>
      </c>
      <c r="G45" s="119">
        <f t="shared" si="15"/>
        <v>31076.449999999997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2787.6468431031403</v>
      </c>
      <c r="N45" s="104">
        <f t="shared" si="9"/>
        <v>929.21561436771344</v>
      </c>
      <c r="O45" s="121">
        <f t="shared" si="10"/>
        <v>0</v>
      </c>
      <c r="P45" s="122">
        <f t="shared" si="11"/>
        <v>-70.784385632286558</v>
      </c>
      <c r="Q45" s="123">
        <f t="shared" si="12"/>
        <v>0.92921561436771349</v>
      </c>
      <c r="R45" s="303"/>
      <c r="S45" s="46">
        <v>0.34583333333333338</v>
      </c>
      <c r="T45" s="118">
        <v>0.37893518518518521</v>
      </c>
      <c r="U45" s="109">
        <v>13.63333333333336</v>
      </c>
      <c r="V45" s="110">
        <v>47.674618586929384</v>
      </c>
      <c r="W45" s="111"/>
      <c r="X45" s="114"/>
      <c r="Y45" s="294"/>
      <c r="Z45" s="295"/>
      <c r="AA45" s="115">
        <f t="shared" si="13"/>
        <v>-212.35315689685967</v>
      </c>
      <c r="AB45" s="108">
        <f t="shared" si="14"/>
        <v>0.92921561436771349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2638</v>
      </c>
      <c r="G46" s="119">
        <f t="shared" si="15"/>
        <v>37670.639999999999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3267.8289715616629</v>
      </c>
      <c r="N46" s="104">
        <f t="shared" si="9"/>
        <v>1089.2763238538876</v>
      </c>
      <c r="O46" s="121">
        <f t="shared" si="10"/>
        <v>0</v>
      </c>
      <c r="P46" s="122">
        <f t="shared" si="11"/>
        <v>-110.72367614611244</v>
      </c>
      <c r="Q46" s="123">
        <f t="shared" si="12"/>
        <v>0.90773026987823968</v>
      </c>
      <c r="R46" s="303"/>
      <c r="S46" s="46">
        <v>0.38819444444444451</v>
      </c>
      <c r="T46" s="118">
        <v>0.42182870370370379</v>
      </c>
      <c r="U46" s="109">
        <v>13.333333333333393</v>
      </c>
      <c r="V46" s="110">
        <v>48.435827387979721</v>
      </c>
      <c r="W46" s="111"/>
      <c r="X46" s="114"/>
      <c r="Y46" s="294"/>
      <c r="Z46" s="295"/>
      <c r="AA46" s="115">
        <f t="shared" si="13"/>
        <v>-332.17102843833709</v>
      </c>
      <c r="AB46" s="108">
        <f t="shared" si="14"/>
        <v>0.90773026987823968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3158.5744909466493</v>
      </c>
      <c r="N55" s="136">
        <f t="shared" ref="N55:N63" si="21">M55/L55</f>
        <v>842.28653091910644</v>
      </c>
      <c r="O55" s="137">
        <f t="shared" ref="O55:O63" si="22">L55-I55</f>
        <v>0</v>
      </c>
      <c r="P55" s="138">
        <f t="shared" ref="P55:P63" si="23">N55-K55</f>
        <v>-77.71346908089356</v>
      </c>
      <c r="Q55" s="139">
        <f t="shared" ref="Q55:Q63" si="24">N55/K55</f>
        <v>0.91552883795555051</v>
      </c>
      <c r="R55" s="304"/>
      <c r="S55" s="140">
        <v>0.25</v>
      </c>
      <c r="T55" s="141">
        <v>0.42182870370370379</v>
      </c>
      <c r="U55" s="142"/>
      <c r="V55" s="164"/>
      <c r="W55" s="97"/>
      <c r="X55" s="67"/>
      <c r="Y55" s="290"/>
      <c r="Z55" s="291"/>
      <c r="AA55" s="166">
        <f t="shared" ref="AA55:AA63" si="25">M55-J55</f>
        <v>-291.42550905335065</v>
      </c>
      <c r="AB55" s="139">
        <f t="shared" ref="AB55:AB63" si="26">M55/J55</f>
        <v>0.91552883795555051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907</v>
      </c>
      <c r="G56" s="146">
        <f t="shared" ref="G56:G63" si="27">E56*F56</f>
        <v>16489.259999999998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3269.5981256046002</v>
      </c>
      <c r="N56" s="150">
        <f t="shared" si="21"/>
        <v>1089.8660418682</v>
      </c>
      <c r="O56" s="152">
        <f t="shared" si="22"/>
        <v>0</v>
      </c>
      <c r="P56" s="153">
        <f t="shared" si="23"/>
        <v>-110.1339581318</v>
      </c>
      <c r="Q56" s="154">
        <f t="shared" si="24"/>
        <v>0.90822170155683335</v>
      </c>
      <c r="R56" s="302">
        <f>Q72</f>
        <v>0.90794780140013076</v>
      </c>
      <c r="S56" s="155">
        <v>0.25</v>
      </c>
      <c r="T56" s="156">
        <v>0.26155092592592594</v>
      </c>
      <c r="U56" s="157"/>
      <c r="V56" s="158">
        <v>16.644247369066768</v>
      </c>
      <c r="W56" s="156"/>
      <c r="X56" s="167"/>
      <c r="Y56" s="305"/>
      <c r="Z56" s="306"/>
      <c r="AA56" s="113">
        <f t="shared" si="25"/>
        <v>-330.40187439539977</v>
      </c>
      <c r="AB56" s="154">
        <f t="shared" si="26"/>
        <v>0.90822170155683335</v>
      </c>
      <c r="AC56" s="307">
        <f>AB72</f>
        <v>0.90794780140013076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414</v>
      </c>
      <c r="G57" s="101">
        <f t="shared" si="27"/>
        <v>8578.08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3268.9758932501813</v>
      </c>
      <c r="N57" s="104">
        <f t="shared" si="21"/>
        <v>1089.6586310833939</v>
      </c>
      <c r="O57" s="106">
        <f t="shared" si="22"/>
        <v>0</v>
      </c>
      <c r="P57" s="107">
        <f t="shared" si="23"/>
        <v>-110.34136891660614</v>
      </c>
      <c r="Q57" s="108">
        <f t="shared" si="24"/>
        <v>0.90804885923616152</v>
      </c>
      <c r="R57" s="303"/>
      <c r="S57" s="46">
        <v>0.27083333333333337</v>
      </c>
      <c r="T57" s="47">
        <v>0.27609953703703705</v>
      </c>
      <c r="U57" s="109">
        <v>13.366666666666704</v>
      </c>
      <c r="V57" s="110">
        <v>7.5987100581836398</v>
      </c>
      <c r="W57" s="111"/>
      <c r="X57" s="13"/>
      <c r="Y57" s="294"/>
      <c r="Z57" s="295"/>
      <c r="AA57" s="115">
        <f t="shared" si="25"/>
        <v>-331.02410674981866</v>
      </c>
      <c r="AB57" s="108">
        <f t="shared" si="26"/>
        <v>0.90804885923616152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585</v>
      </c>
      <c r="G58" s="101">
        <f t="shared" si="27"/>
        <v>17550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3266.8827029180147</v>
      </c>
      <c r="N58" s="104">
        <f t="shared" si="21"/>
        <v>816.72067572950368</v>
      </c>
      <c r="O58" s="106">
        <f t="shared" si="22"/>
        <v>0</v>
      </c>
      <c r="P58" s="107">
        <f t="shared" si="23"/>
        <v>-83.279324270496318</v>
      </c>
      <c r="Q58" s="108">
        <f t="shared" si="24"/>
        <v>0.90746741747722637</v>
      </c>
      <c r="R58" s="303"/>
      <c r="S58" s="46">
        <v>0.28541666666666671</v>
      </c>
      <c r="T58" s="47">
        <v>0.29287037037037039</v>
      </c>
      <c r="U58" s="109">
        <v>13.416666666666712</v>
      </c>
      <c r="V58" s="110">
        <v>10.744187407967939</v>
      </c>
      <c r="W58" s="111"/>
      <c r="X58" s="13"/>
      <c r="Y58" s="294"/>
      <c r="Z58" s="295"/>
      <c r="AA58" s="115">
        <f t="shared" si="25"/>
        <v>-333.11729708198527</v>
      </c>
      <c r="AB58" s="108">
        <f t="shared" si="26"/>
        <v>0.90746741747722637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809</v>
      </c>
      <c r="G59" s="101">
        <f t="shared" si="27"/>
        <v>20030.84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3268.1150946206139</v>
      </c>
      <c r="N59" s="104">
        <f t="shared" si="21"/>
        <v>817.02877365515349</v>
      </c>
      <c r="O59" s="106">
        <f t="shared" si="22"/>
        <v>0</v>
      </c>
      <c r="P59" s="107">
        <f t="shared" si="23"/>
        <v>-82.971226344846514</v>
      </c>
      <c r="Q59" s="108">
        <f t="shared" si="24"/>
        <v>0.90780974850572604</v>
      </c>
      <c r="R59" s="303"/>
      <c r="S59" s="46">
        <v>0.30208333333333337</v>
      </c>
      <c r="T59" s="47">
        <v>0.31239583333333337</v>
      </c>
      <c r="U59" s="109">
        <v>13.266666666666689</v>
      </c>
      <c r="V59" s="110">
        <v>14.852598086247898</v>
      </c>
      <c r="W59" s="111"/>
      <c r="X59" s="114"/>
      <c r="Y59" s="294"/>
      <c r="Z59" s="295"/>
      <c r="AA59" s="115">
        <f t="shared" si="25"/>
        <v>-331.88490537938605</v>
      </c>
      <c r="AB59" s="108">
        <f t="shared" si="26"/>
        <v>0.90780974850572604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1322</v>
      </c>
      <c r="G60" s="101">
        <f t="shared" si="27"/>
        <v>23650.58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3268.9177327207067</v>
      </c>
      <c r="N60" s="104">
        <f t="shared" si="21"/>
        <v>817.22943318017667</v>
      </c>
      <c r="O60" s="106">
        <f t="shared" si="22"/>
        <v>0</v>
      </c>
      <c r="P60" s="107">
        <f t="shared" si="23"/>
        <v>-82.77056681982333</v>
      </c>
      <c r="Q60" s="108">
        <f t="shared" si="24"/>
        <v>0.90803270353352961</v>
      </c>
      <c r="R60" s="303"/>
      <c r="S60" s="46">
        <v>0.32152777777777786</v>
      </c>
      <c r="T60" s="47">
        <v>0.33836805555555566</v>
      </c>
      <c r="U60" s="109">
        <v>13.150000000000057</v>
      </c>
      <c r="V60" s="110">
        <v>24.264911657468446</v>
      </c>
      <c r="W60" s="111"/>
      <c r="X60" s="114"/>
      <c r="Y60" s="294"/>
      <c r="Z60" s="295"/>
      <c r="AA60" s="115">
        <f t="shared" si="25"/>
        <v>-331.08226727929332</v>
      </c>
      <c r="AB60" s="108">
        <f t="shared" si="26"/>
        <v>0.90803270353352961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1127</v>
      </c>
      <c r="G61" s="119">
        <f t="shared" si="27"/>
        <v>25154.639999999999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3268.3056220132585</v>
      </c>
      <c r="N61" s="104">
        <f t="shared" si="21"/>
        <v>653.66112440265169</v>
      </c>
      <c r="O61" s="106">
        <f t="shared" si="22"/>
        <v>0</v>
      </c>
      <c r="P61" s="107">
        <f t="shared" si="23"/>
        <v>-66.338875597348306</v>
      </c>
      <c r="Q61" s="108">
        <f t="shared" si="24"/>
        <v>0.90786267278146071</v>
      </c>
      <c r="R61" s="303"/>
      <c r="S61" s="46">
        <v>0.34791666666666676</v>
      </c>
      <c r="T61" s="118">
        <v>0.3622800925925927</v>
      </c>
      <c r="U61" s="109">
        <v>13.749999999999991</v>
      </c>
      <c r="V61" s="110">
        <v>20.689619582867053</v>
      </c>
      <c r="W61" s="111"/>
      <c r="X61" s="49"/>
      <c r="Y61" s="294"/>
      <c r="Z61" s="295"/>
      <c r="AA61" s="115">
        <f t="shared" si="25"/>
        <v>-331.69437798674153</v>
      </c>
      <c r="AB61" s="108">
        <f t="shared" si="26"/>
        <v>0.90786267278146071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832</v>
      </c>
      <c r="G62" s="119">
        <f t="shared" si="27"/>
        <v>22863.360000000001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3269.7828218819377</v>
      </c>
      <c r="N62" s="104">
        <f t="shared" si="21"/>
        <v>653.95656437638752</v>
      </c>
      <c r="O62" s="121">
        <f t="shared" si="22"/>
        <v>0</v>
      </c>
      <c r="P62" s="122">
        <f t="shared" si="23"/>
        <v>-66.043435623612481</v>
      </c>
      <c r="Q62" s="123">
        <f t="shared" si="24"/>
        <v>0.90827300607831596</v>
      </c>
      <c r="R62" s="303"/>
      <c r="S62" s="46">
        <v>0.3715277777777779</v>
      </c>
      <c r="T62" s="118">
        <v>0.38212962962962976</v>
      </c>
      <c r="U62" s="109">
        <v>13.316666666666697</v>
      </c>
      <c r="V62" s="110">
        <v>15.267069013246674</v>
      </c>
      <c r="W62" s="111"/>
      <c r="X62" s="114"/>
      <c r="Y62" s="294"/>
      <c r="Z62" s="295"/>
      <c r="AA62" s="115">
        <f t="shared" si="25"/>
        <v>-330.21717811806229</v>
      </c>
      <c r="AB62" s="108">
        <f t="shared" si="26"/>
        <v>0.90827300607831607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2212</v>
      </c>
      <c r="G63" s="119">
        <f t="shared" si="27"/>
        <v>36851.919999999998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3268.3186873144505</v>
      </c>
      <c r="N63" s="104">
        <f t="shared" si="21"/>
        <v>653.66373746289014</v>
      </c>
      <c r="O63" s="121">
        <f t="shared" si="22"/>
        <v>0</v>
      </c>
      <c r="P63" s="122">
        <f t="shared" si="23"/>
        <v>-66.33626253710986</v>
      </c>
      <c r="Q63" s="123">
        <f t="shared" si="24"/>
        <v>0.90786630203179186</v>
      </c>
      <c r="R63" s="303"/>
      <c r="S63" s="46">
        <v>0.39166666666666683</v>
      </c>
      <c r="T63" s="118">
        <v>0.4198611111111113</v>
      </c>
      <c r="U63" s="109">
        <v>13.733333333333375</v>
      </c>
      <c r="V63" s="110">
        <v>40.608035108429064</v>
      </c>
      <c r="W63" s="111"/>
      <c r="X63" s="114"/>
      <c r="Y63" s="294"/>
      <c r="Z63" s="295"/>
      <c r="AA63" s="115">
        <f t="shared" si="25"/>
        <v>-331.68131268554953</v>
      </c>
      <c r="AB63" s="108">
        <f t="shared" si="26"/>
        <v>0.90786630203179175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3268.6120850404709</v>
      </c>
      <c r="N72" s="136">
        <f>M72/L72</f>
        <v>792.39080849465961</v>
      </c>
      <c r="O72" s="137">
        <f>L72-I72</f>
        <v>0</v>
      </c>
      <c r="P72" s="138">
        <f>N72-K72</f>
        <v>-80.336464232613139</v>
      </c>
      <c r="Q72" s="139">
        <f>N72/K72</f>
        <v>0.90794780140013076</v>
      </c>
      <c r="R72" s="304"/>
      <c r="S72" s="140">
        <v>0.25</v>
      </c>
      <c r="T72" s="141">
        <v>0.4198611111111113</v>
      </c>
      <c r="U72" s="142"/>
      <c r="V72" s="164"/>
      <c r="W72" s="165"/>
      <c r="X72" s="136"/>
      <c r="Y72" s="290"/>
      <c r="Z72" s="291"/>
      <c r="AA72" s="166">
        <f>M72-J72</f>
        <v>-331.3879149595291</v>
      </c>
      <c r="AB72" s="139">
        <f>M72/J72</f>
        <v>0.90794780140013076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853</v>
      </c>
      <c r="G73" s="146">
        <f t="shared" ref="G73" si="32">E73*F73</f>
        <v>24370.21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3119.5615162690542</v>
      </c>
      <c r="N73" s="150">
        <f>M73/L73</f>
        <v>259.96345968908787</v>
      </c>
      <c r="O73" s="152">
        <f>L73-I73</f>
        <v>0</v>
      </c>
      <c r="P73" s="153">
        <f>N73-K73</f>
        <v>-40.03654031091213</v>
      </c>
      <c r="Q73" s="154">
        <f>N73/K73</f>
        <v>0.86654486563029287</v>
      </c>
      <c r="R73" s="302">
        <f>Q89</f>
        <v>0.86654486563029287</v>
      </c>
      <c r="S73" s="155">
        <v>0.73819444444444438</v>
      </c>
      <c r="T73" s="156">
        <v>0.74958333333333327</v>
      </c>
      <c r="U73" s="157"/>
      <c r="V73" s="158">
        <v>16.406151868808301</v>
      </c>
      <c r="W73" s="156"/>
      <c r="X73" s="167"/>
      <c r="Y73" s="305"/>
      <c r="Z73" s="306"/>
      <c r="AA73" s="113">
        <f>M73-J73</f>
        <v>-480.43848373094579</v>
      </c>
      <c r="AB73" s="154">
        <f>M73/J73</f>
        <v>0.86654486563029287</v>
      </c>
      <c r="AC73" s="307">
        <f>AB89</f>
        <v>0.86654486563029287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3119.5615162690542</v>
      </c>
      <c r="N89" s="136">
        <f>M89/L89</f>
        <v>259.96345968908787</v>
      </c>
      <c r="O89" s="137">
        <f>L89-I89</f>
        <v>0</v>
      </c>
      <c r="P89" s="138">
        <f>N89-K89</f>
        <v>-40.03654031091213</v>
      </c>
      <c r="Q89" s="139">
        <f>N89/K89</f>
        <v>0.86654486563029287</v>
      </c>
      <c r="R89" s="304"/>
      <c r="S89" s="140">
        <v>0.73819444444444438</v>
      </c>
      <c r="T89" s="141">
        <v>0.74958333333333327</v>
      </c>
      <c r="U89" s="142"/>
      <c r="V89" s="164"/>
      <c r="W89" s="165"/>
      <c r="X89" s="136"/>
      <c r="Y89" s="290"/>
      <c r="Z89" s="291"/>
      <c r="AA89" s="166">
        <f>M89-J89</f>
        <v>-480.43848373094579</v>
      </c>
      <c r="AB89" s="139">
        <f>M89/J89</f>
        <v>0.86654486563029287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759</v>
      </c>
      <c r="G90" s="146">
        <f t="shared" ref="G90" si="36">E90*F90</f>
        <v>18625.86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2787.135362788842</v>
      </c>
      <c r="N90" s="150">
        <f>M90/L90</f>
        <v>696.78384069721051</v>
      </c>
      <c r="O90" s="152">
        <f>L90-I90</f>
        <v>0</v>
      </c>
      <c r="P90" s="153">
        <f>N90-K90</f>
        <v>-53.216159302789492</v>
      </c>
      <c r="Q90" s="154">
        <f>N90/K90</f>
        <v>0.929045120929614</v>
      </c>
      <c r="R90" s="302">
        <f>Q106</f>
        <v>0.929045120929614</v>
      </c>
      <c r="S90" s="155">
        <v>0.70833333333333337</v>
      </c>
      <c r="T90" s="156">
        <v>0.719675925925926</v>
      </c>
      <c r="U90" s="157"/>
      <c r="V90" s="158">
        <v>16.339357107662011</v>
      </c>
      <c r="W90" s="159"/>
      <c r="X90" s="160"/>
      <c r="Y90" s="305"/>
      <c r="Z90" s="306"/>
      <c r="AA90" s="113">
        <f>M90-J90</f>
        <v>-212.86463721115797</v>
      </c>
      <c r="AB90" s="154">
        <f>M90/J90</f>
        <v>0.929045120929614</v>
      </c>
      <c r="AC90" s="307">
        <f>AB106</f>
        <v>0.929045120929614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2787.135362788842</v>
      </c>
      <c r="N106" s="136">
        <f t="shared" ref="N106:N120" si="40">M106/L106</f>
        <v>696.78384069721051</v>
      </c>
      <c r="O106" s="137">
        <f t="shared" ref="O106:O120" si="41">L106-I106</f>
        <v>0</v>
      </c>
      <c r="P106" s="138">
        <f t="shared" ref="P106:P120" si="42">N106-K106</f>
        <v>-53.216159302789492</v>
      </c>
      <c r="Q106" s="139">
        <f t="shared" ref="Q106:Q120" si="43">N106/K106</f>
        <v>0.929045120929614</v>
      </c>
      <c r="R106" s="304"/>
      <c r="S106" s="140">
        <v>0.70833333333333337</v>
      </c>
      <c r="T106" s="141">
        <v>0.719675925925926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-212.86463721115797</v>
      </c>
      <c r="AB106" s="139">
        <f t="shared" ref="AB106:AB120" si="45">M106/J106</f>
        <v>0.929045120929614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294</v>
      </c>
      <c r="G107" s="146">
        <f t="shared" ref="G107:G120" si="46">E107*F107</f>
        <v>4124.82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2785.1474686714773</v>
      </c>
      <c r="N107" s="150">
        <f t="shared" si="40"/>
        <v>928.38248955715915</v>
      </c>
      <c r="O107" s="152">
        <f t="shared" si="41"/>
        <v>0</v>
      </c>
      <c r="P107" s="153">
        <f t="shared" si="42"/>
        <v>-71.617510442840853</v>
      </c>
      <c r="Q107" s="154">
        <f t="shared" si="43"/>
        <v>0.92838248955715919</v>
      </c>
      <c r="R107" s="302">
        <f>Q123</f>
        <v>0.91308764125674236</v>
      </c>
      <c r="S107" s="155">
        <v>0.73055555555555551</v>
      </c>
      <c r="T107" s="156">
        <v>0.73495370370370361</v>
      </c>
      <c r="U107" s="157"/>
      <c r="V107" s="158">
        <v>6.3335964068051043</v>
      </c>
      <c r="W107" s="159"/>
      <c r="X107" s="160"/>
      <c r="Y107" s="305"/>
      <c r="Z107" s="306"/>
      <c r="AA107" s="113">
        <f t="shared" si="44"/>
        <v>-214.85253132852267</v>
      </c>
      <c r="AB107" s="154">
        <f t="shared" si="45"/>
        <v>0.92838248955715907</v>
      </c>
      <c r="AC107" s="307">
        <f>AB123</f>
        <v>0.91308764125674224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536</v>
      </c>
      <c r="G108" s="101">
        <f t="shared" si="46"/>
        <v>9744.48</v>
      </c>
      <c r="H108" s="26">
        <v>2</v>
      </c>
      <c r="I108" s="102">
        <v>3</v>
      </c>
      <c r="J108" s="103">
        <v>3000</v>
      </c>
      <c r="K108" s="104">
        <f t="shared" ref="K108:K137" si="48">J108/I108</f>
        <v>1000</v>
      </c>
      <c r="L108" s="105">
        <v>3</v>
      </c>
      <c r="M108" s="103">
        <f t="shared" si="47"/>
        <v>2785.853819369202</v>
      </c>
      <c r="N108" s="104">
        <f t="shared" si="40"/>
        <v>928.61793978973401</v>
      </c>
      <c r="O108" s="106">
        <f t="shared" si="41"/>
        <v>0</v>
      </c>
      <c r="P108" s="107">
        <f t="shared" si="42"/>
        <v>-71.38206021026599</v>
      </c>
      <c r="Q108" s="108">
        <f t="shared" si="43"/>
        <v>0.92861793978973406</v>
      </c>
      <c r="R108" s="303"/>
      <c r="S108" s="46">
        <v>0.74444444444444435</v>
      </c>
      <c r="T108" s="47">
        <v>0.75245370370370357</v>
      </c>
      <c r="U108" s="109">
        <v>13.666666666666671</v>
      </c>
      <c r="V108" s="110">
        <v>11.54403715528834</v>
      </c>
      <c r="W108" s="111"/>
      <c r="X108" s="114"/>
      <c r="Y108" s="294"/>
      <c r="Z108" s="295"/>
      <c r="AA108" s="115">
        <f t="shared" si="44"/>
        <v>-214.14618063079797</v>
      </c>
      <c r="AB108" s="108">
        <f t="shared" si="45"/>
        <v>0.92861793978973406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327</v>
      </c>
      <c r="G109" s="101">
        <f t="shared" si="46"/>
        <v>5944.86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3271.5967457470283</v>
      </c>
      <c r="N109" s="104">
        <f t="shared" si="40"/>
        <v>1090.5322485823428</v>
      </c>
      <c r="O109" s="106">
        <f t="shared" si="41"/>
        <v>0</v>
      </c>
      <c r="P109" s="107">
        <f t="shared" si="42"/>
        <v>-109.46775141765715</v>
      </c>
      <c r="Q109" s="108">
        <f t="shared" si="43"/>
        <v>0.90877687381861905</v>
      </c>
      <c r="R109" s="303"/>
      <c r="S109" s="46">
        <v>0.7618055555555554</v>
      </c>
      <c r="T109" s="47">
        <v>0.76596064814814802</v>
      </c>
      <c r="U109" s="109">
        <v>13.46666666666664</v>
      </c>
      <c r="V109" s="110">
        <v>5.9970716212214654</v>
      </c>
      <c r="W109" s="111"/>
      <c r="X109" s="114"/>
      <c r="Y109" s="294"/>
      <c r="Z109" s="295"/>
      <c r="AA109" s="115">
        <f t="shared" si="44"/>
        <v>-328.40325425297169</v>
      </c>
      <c r="AB109" s="108">
        <f t="shared" si="45"/>
        <v>0.90877687381861894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386</v>
      </c>
      <c r="G110" s="101">
        <f t="shared" si="46"/>
        <v>6446.2</v>
      </c>
      <c r="H110" s="26">
        <v>2</v>
      </c>
      <c r="I110" s="102">
        <v>3</v>
      </c>
      <c r="J110" s="103">
        <v>3600</v>
      </c>
      <c r="K110" s="104">
        <f t="shared" si="48"/>
        <v>1200</v>
      </c>
      <c r="L110" s="105">
        <v>3</v>
      </c>
      <c r="M110" s="103">
        <f t="shared" si="47"/>
        <v>3266.6445702509591</v>
      </c>
      <c r="N110" s="104">
        <f t="shared" si="40"/>
        <v>1088.8815234169863</v>
      </c>
      <c r="O110" s="106">
        <f t="shared" si="41"/>
        <v>0</v>
      </c>
      <c r="P110" s="107">
        <f t="shared" si="42"/>
        <v>-111.11847658301372</v>
      </c>
      <c r="Q110" s="108">
        <f t="shared" si="43"/>
        <v>0.90740126951415523</v>
      </c>
      <c r="R110" s="303"/>
      <c r="S110" s="46">
        <v>0.7749999999999998</v>
      </c>
      <c r="T110" s="47">
        <v>0.77991898148148131</v>
      </c>
      <c r="U110" s="109">
        <v>13.01666666666657</v>
      </c>
      <c r="V110" s="110">
        <v>7.0898438755523197</v>
      </c>
      <c r="W110" s="111"/>
      <c r="X110" s="114"/>
      <c r="Y110" s="294"/>
      <c r="Z110" s="295"/>
      <c r="AA110" s="115">
        <f t="shared" si="44"/>
        <v>-333.35542974904092</v>
      </c>
      <c r="AB110" s="108">
        <f t="shared" si="45"/>
        <v>0.90740126951415534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647</v>
      </c>
      <c r="G111" s="101">
        <f t="shared" si="46"/>
        <v>19410</v>
      </c>
      <c r="H111" s="26">
        <v>2</v>
      </c>
      <c r="I111" s="102">
        <v>4</v>
      </c>
      <c r="J111" s="103">
        <v>3600</v>
      </c>
      <c r="K111" s="104">
        <f t="shared" si="48"/>
        <v>900</v>
      </c>
      <c r="L111" s="105">
        <v>4</v>
      </c>
      <c r="M111" s="103">
        <f t="shared" si="47"/>
        <v>3267.5891481102417</v>
      </c>
      <c r="N111" s="104">
        <f t="shared" si="40"/>
        <v>816.89728702756042</v>
      </c>
      <c r="O111" s="106">
        <f t="shared" si="41"/>
        <v>0</v>
      </c>
      <c r="P111" s="107">
        <f t="shared" si="42"/>
        <v>-83.102712972439576</v>
      </c>
      <c r="Q111" s="108">
        <f t="shared" si="43"/>
        <v>0.90766365225284495</v>
      </c>
      <c r="R111" s="303"/>
      <c r="S111" s="46">
        <v>0.78958333333333308</v>
      </c>
      <c r="T111" s="47">
        <v>0.79782407407407385</v>
      </c>
      <c r="U111" s="109">
        <v>13.916666666666551</v>
      </c>
      <c r="V111" s="110">
        <v>11.8803185591588</v>
      </c>
      <c r="W111" s="111"/>
      <c r="X111" s="114"/>
      <c r="Y111" s="294"/>
      <c r="Z111" s="295"/>
      <c r="AA111" s="115">
        <f t="shared" si="44"/>
        <v>-332.41085188975831</v>
      </c>
      <c r="AB111" s="108">
        <f t="shared" si="45"/>
        <v>0.90766365225284495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428</v>
      </c>
      <c r="G112" s="119">
        <f t="shared" si="46"/>
        <v>10712.84</v>
      </c>
      <c r="H112" s="26">
        <v>2</v>
      </c>
      <c r="I112" s="102">
        <v>5</v>
      </c>
      <c r="J112" s="103">
        <v>3600</v>
      </c>
      <c r="K112" s="104">
        <f t="shared" si="48"/>
        <v>720</v>
      </c>
      <c r="L112" s="105">
        <v>5</v>
      </c>
      <c r="M112" s="103">
        <f t="shared" si="47"/>
        <v>3268.0672686981129</v>
      </c>
      <c r="N112" s="104">
        <f t="shared" si="40"/>
        <v>653.61345373962263</v>
      </c>
      <c r="O112" s="106">
        <f t="shared" si="41"/>
        <v>0</v>
      </c>
      <c r="P112" s="107">
        <f t="shared" si="42"/>
        <v>-66.386546260377372</v>
      </c>
      <c r="Q112" s="108">
        <f t="shared" si="43"/>
        <v>0.90779646352725363</v>
      </c>
      <c r="R112" s="303"/>
      <c r="S112" s="46">
        <v>0.80694444444444413</v>
      </c>
      <c r="T112" s="118">
        <v>0.81239583333333298</v>
      </c>
      <c r="U112" s="109">
        <v>13.133333333333201</v>
      </c>
      <c r="V112" s="110">
        <v>7.8578553893200747</v>
      </c>
      <c r="W112" s="111"/>
      <c r="X112" s="114"/>
      <c r="Y112" s="294"/>
      <c r="Z112" s="295"/>
      <c r="AA112" s="115">
        <f t="shared" si="44"/>
        <v>-331.93273130188709</v>
      </c>
      <c r="AB112" s="108">
        <f t="shared" si="45"/>
        <v>0.90779646352725363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2001</v>
      </c>
      <c r="G113" s="119">
        <f t="shared" si="46"/>
        <v>33336.660000000003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3269.2043693147907</v>
      </c>
      <c r="N113" s="104">
        <f t="shared" si="40"/>
        <v>653.84087386295812</v>
      </c>
      <c r="O113" s="121">
        <f t="shared" si="41"/>
        <v>0</v>
      </c>
      <c r="P113" s="122">
        <f t="shared" si="42"/>
        <v>-66.159126137041881</v>
      </c>
      <c r="Q113" s="123">
        <f t="shared" si="43"/>
        <v>0.90811232480966408</v>
      </c>
      <c r="R113" s="303"/>
      <c r="S113" s="46">
        <v>0.82152777777777741</v>
      </c>
      <c r="T113" s="118">
        <v>0.84702546296296255</v>
      </c>
      <c r="U113" s="109">
        <v>13.149999999999977</v>
      </c>
      <c r="V113" s="110">
        <v>36.724531854569861</v>
      </c>
      <c r="W113" s="111"/>
      <c r="X113" s="114"/>
      <c r="Y113" s="294"/>
      <c r="Z113" s="295"/>
      <c r="AA113" s="115">
        <f t="shared" si="44"/>
        <v>-330.79563068520929</v>
      </c>
      <c r="AB113" s="108">
        <f t="shared" si="45"/>
        <v>0.90811232480966408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703</v>
      </c>
      <c r="G114" s="119">
        <f t="shared" si="46"/>
        <v>12780.539999999999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2785.853819369202</v>
      </c>
      <c r="N114" s="104">
        <f t="shared" si="40"/>
        <v>928.61793978973401</v>
      </c>
      <c r="O114" s="121">
        <f t="shared" si="41"/>
        <v>0</v>
      </c>
      <c r="P114" s="122">
        <f t="shared" si="42"/>
        <v>-71.38206021026599</v>
      </c>
      <c r="Q114" s="123">
        <f t="shared" si="43"/>
        <v>0.92861793978973406</v>
      </c>
      <c r="R114" s="303"/>
      <c r="S114" s="46">
        <v>0.85624999999999962</v>
      </c>
      <c r="T114" s="118">
        <v>0.8667592592592589</v>
      </c>
      <c r="U114" s="109">
        <v>13.283333333333385</v>
      </c>
      <c r="V114" s="110">
        <v>15.140780074939745</v>
      </c>
      <c r="W114" s="111"/>
      <c r="X114" s="114"/>
      <c r="Y114" s="294"/>
      <c r="Z114" s="295"/>
      <c r="AA114" s="115">
        <f t="shared" si="44"/>
        <v>-214.14618063079797</v>
      </c>
      <c r="AB114" s="108">
        <f t="shared" si="45"/>
        <v>0.92861793978973406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432</v>
      </c>
      <c r="G115" s="119">
        <f t="shared" si="46"/>
        <v>7853.76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3271.5967457470279</v>
      </c>
      <c r="N115" s="104">
        <f t="shared" si="40"/>
        <v>1090.5322485823426</v>
      </c>
      <c r="O115" s="121">
        <f t="shared" si="41"/>
        <v>0</v>
      </c>
      <c r="P115" s="122">
        <f t="shared" si="42"/>
        <v>-109.46775141765738</v>
      </c>
      <c r="Q115" s="123">
        <f t="shared" si="43"/>
        <v>0.90877687381861882</v>
      </c>
      <c r="R115" s="303"/>
      <c r="S115" s="46">
        <v>0.87638888888888844</v>
      </c>
      <c r="T115" s="118">
        <v>0.88188657407407367</v>
      </c>
      <c r="U115" s="109">
        <v>13.866666666666543</v>
      </c>
      <c r="V115" s="110">
        <v>7.9227368206962483</v>
      </c>
      <c r="W115" s="111"/>
      <c r="X115" s="114"/>
      <c r="Y115" s="294"/>
      <c r="Z115" s="295"/>
      <c r="AA115" s="115">
        <f t="shared" si="44"/>
        <v>-328.40325425297215</v>
      </c>
      <c r="AB115" s="108">
        <f t="shared" si="45"/>
        <v>0.90877687381861882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540</v>
      </c>
      <c r="G116" s="119">
        <f t="shared" si="46"/>
        <v>9018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3266.6445702509591</v>
      </c>
      <c r="N116" s="104">
        <f t="shared" si="40"/>
        <v>1088.8815234169863</v>
      </c>
      <c r="O116" s="121">
        <f t="shared" si="41"/>
        <v>0</v>
      </c>
      <c r="P116" s="122">
        <f t="shared" si="42"/>
        <v>-111.11847658301372</v>
      </c>
      <c r="Q116" s="123">
        <f t="shared" si="43"/>
        <v>0.90740126951415523</v>
      </c>
      <c r="R116" s="303"/>
      <c r="S116" s="46">
        <v>0.89097222222222172</v>
      </c>
      <c r="T116" s="118">
        <v>0.89785879629629584</v>
      </c>
      <c r="U116" s="109">
        <v>13.083333333333194</v>
      </c>
      <c r="V116" s="110">
        <v>9.9184344373011726</v>
      </c>
      <c r="W116" s="111"/>
      <c r="X116" s="114"/>
      <c r="Y116" s="294"/>
      <c r="Z116" s="295"/>
      <c r="AA116" s="115">
        <f t="shared" si="44"/>
        <v>-333.35542974904092</v>
      </c>
      <c r="AB116" s="108">
        <f t="shared" si="45"/>
        <v>0.90740126951415534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812</v>
      </c>
      <c r="G117" s="119">
        <f t="shared" si="46"/>
        <v>24360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3267.5891481102412</v>
      </c>
      <c r="N117" s="104">
        <f t="shared" si="40"/>
        <v>816.89728702756031</v>
      </c>
      <c r="O117" s="121">
        <f t="shared" si="41"/>
        <v>0</v>
      </c>
      <c r="P117" s="122">
        <f t="shared" si="42"/>
        <v>-83.10271297243969</v>
      </c>
      <c r="Q117" s="123">
        <f t="shared" si="43"/>
        <v>0.90766365225284484</v>
      </c>
      <c r="R117" s="303"/>
      <c r="S117" s="46">
        <v>0.90694444444444389</v>
      </c>
      <c r="T117" s="118">
        <v>0.91729166666666606</v>
      </c>
      <c r="U117" s="109">
        <v>13.083333333333194</v>
      </c>
      <c r="V117" s="110">
        <v>14.910075224168388</v>
      </c>
      <c r="W117" s="124"/>
      <c r="X117" s="125"/>
      <c r="Y117" s="294"/>
      <c r="Z117" s="295"/>
      <c r="AA117" s="115">
        <f t="shared" si="44"/>
        <v>-332.41085188975876</v>
      </c>
      <c r="AB117" s="108">
        <f t="shared" si="45"/>
        <v>0.90766365225284484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454</v>
      </c>
      <c r="G118" s="119">
        <f t="shared" si="46"/>
        <v>11363.62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3268.0672686981129</v>
      </c>
      <c r="N118" s="104">
        <f t="shared" si="40"/>
        <v>653.61345373962263</v>
      </c>
      <c r="O118" s="121">
        <f t="shared" si="41"/>
        <v>0</v>
      </c>
      <c r="P118" s="122">
        <f t="shared" si="42"/>
        <v>-66.386546260377372</v>
      </c>
      <c r="Q118" s="123">
        <f t="shared" si="43"/>
        <v>0.90779646352725363</v>
      </c>
      <c r="R118" s="303"/>
      <c r="S118" s="46">
        <v>0.92638888888888826</v>
      </c>
      <c r="T118" s="118">
        <v>0.93217592592592535</v>
      </c>
      <c r="U118" s="109">
        <v>13.099999999999969</v>
      </c>
      <c r="V118" s="110">
        <v>8.33520174474606</v>
      </c>
      <c r="W118" s="124"/>
      <c r="X118" s="125"/>
      <c r="Y118" s="294"/>
      <c r="Z118" s="295"/>
      <c r="AA118" s="115">
        <f t="shared" si="44"/>
        <v>-331.93273130188709</v>
      </c>
      <c r="AB118" s="108">
        <f t="shared" si="45"/>
        <v>0.90779646352725363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4719</v>
      </c>
      <c r="G119" s="119">
        <f t="shared" si="46"/>
        <v>66207.569999999992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2785.1474686714769</v>
      </c>
      <c r="N119" s="104">
        <f t="shared" si="40"/>
        <v>928.38248955715892</v>
      </c>
      <c r="O119" s="121">
        <f t="shared" si="41"/>
        <v>0</v>
      </c>
      <c r="P119" s="122">
        <f t="shared" si="42"/>
        <v>-71.61751044284108</v>
      </c>
      <c r="Q119" s="123">
        <f t="shared" si="43"/>
        <v>0.92838248955715896</v>
      </c>
      <c r="R119" s="303"/>
      <c r="S119" s="46">
        <v>0.94166666666666599</v>
      </c>
      <c r="T119" s="118">
        <v>1.0122569444444438</v>
      </c>
      <c r="U119" s="109">
        <v>13.666666666666512</v>
      </c>
      <c r="V119" s="110">
        <v>101.66068518269826</v>
      </c>
      <c r="W119" s="124"/>
      <c r="X119" s="125"/>
      <c r="Y119" s="294"/>
      <c r="Z119" s="295"/>
      <c r="AA119" s="115">
        <f t="shared" si="44"/>
        <v>-214.85253132852313</v>
      </c>
      <c r="AB119" s="108">
        <f t="shared" si="45"/>
        <v>0.92838248955715896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3153</v>
      </c>
      <c r="G120" s="119">
        <f t="shared" si="46"/>
        <v>52528.98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3269.2043693147903</v>
      </c>
      <c r="N120" s="104">
        <f t="shared" si="40"/>
        <v>653.84087386295801</v>
      </c>
      <c r="O120" s="121">
        <f t="shared" si="41"/>
        <v>0</v>
      </c>
      <c r="P120" s="122">
        <f t="shared" si="42"/>
        <v>-66.159126137041994</v>
      </c>
      <c r="Q120" s="123">
        <f t="shared" si="43"/>
        <v>0.90811232480966386</v>
      </c>
      <c r="R120" s="303"/>
      <c r="S120" s="46">
        <v>1.0215277777777771</v>
      </c>
      <c r="T120" s="118">
        <v>1.0617129629629622</v>
      </c>
      <c r="U120" s="109">
        <v>13.350000000000009</v>
      </c>
      <c r="V120" s="110">
        <v>57.867290823317738</v>
      </c>
      <c r="W120" s="124"/>
      <c r="X120" s="125"/>
      <c r="Y120" s="294"/>
      <c r="Z120" s="295"/>
      <c r="AA120" s="115">
        <f t="shared" si="44"/>
        <v>-330.79563068520974</v>
      </c>
      <c r="AB120" s="108">
        <f t="shared" si="45"/>
        <v>0.90811232480966397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3130.5861985945448</v>
      </c>
      <c r="N123" s="136">
        <f t="shared" ref="N123:N137" si="52">M123/L123</f>
        <v>842.85013039083901</v>
      </c>
      <c r="O123" s="137">
        <f t="shared" ref="O123:O137" si="53">L123-I123</f>
        <v>0</v>
      </c>
      <c r="P123" s="138">
        <f t="shared" ref="P123:P137" si="54">N123-K123</f>
        <v>-80.226792686083968</v>
      </c>
      <c r="Q123" s="139">
        <f t="shared" ref="Q123:Q137" si="55">N123/K123</f>
        <v>0.91308764125674236</v>
      </c>
      <c r="R123" s="304"/>
      <c r="S123" s="140">
        <v>0.73055555555555551</v>
      </c>
      <c r="T123" s="141">
        <v>1.0617129629629622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-297.9852299768836</v>
      </c>
      <c r="AB123" s="139">
        <f t="shared" ref="AB123:AB137" si="57">M123/J123</f>
        <v>0.91308764125674224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335</v>
      </c>
      <c r="G124" s="146">
        <f t="shared" ref="G124:G137" si="58">E124*F124</f>
        <v>4783.8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59">F124/V124*60</f>
        <v>3270.1208907733685</v>
      </c>
      <c r="N124" s="150">
        <f t="shared" si="52"/>
        <v>1090.0402969244562</v>
      </c>
      <c r="O124" s="152">
        <f t="shared" si="53"/>
        <v>0</v>
      </c>
      <c r="P124" s="153">
        <f t="shared" si="54"/>
        <v>-109.95970307554376</v>
      </c>
      <c r="Q124" s="154">
        <f t="shared" si="55"/>
        <v>0.90836691410371351</v>
      </c>
      <c r="R124" s="302">
        <f>Q140</f>
        <v>0.90784098073276875</v>
      </c>
      <c r="S124" s="155">
        <v>0.73055555555555551</v>
      </c>
      <c r="T124" s="156">
        <v>0.73481481481481481</v>
      </c>
      <c r="U124" s="157"/>
      <c r="V124" s="158">
        <v>6.1465617545553322</v>
      </c>
      <c r="W124" s="156"/>
      <c r="X124" s="167"/>
      <c r="Y124" s="305"/>
      <c r="Z124" s="306"/>
      <c r="AA124" s="169">
        <f t="shared" si="56"/>
        <v>-329.8791092266315</v>
      </c>
      <c r="AB124" s="154">
        <f t="shared" si="57"/>
        <v>0.90836691410371351</v>
      </c>
      <c r="AC124" s="307">
        <f>AB140</f>
        <v>0.90784098073276875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382</v>
      </c>
      <c r="G125" s="101">
        <f t="shared" si="58"/>
        <v>9091.6</v>
      </c>
      <c r="H125" s="26">
        <v>2</v>
      </c>
      <c r="I125" s="102">
        <v>4</v>
      </c>
      <c r="J125" s="103">
        <v>3600</v>
      </c>
      <c r="K125" s="104">
        <f t="shared" si="48"/>
        <v>900</v>
      </c>
      <c r="L125" s="105">
        <v>4</v>
      </c>
      <c r="M125" s="103">
        <f t="shared" si="59"/>
        <v>3271.3969586479966</v>
      </c>
      <c r="N125" s="104">
        <f t="shared" si="52"/>
        <v>817.84923966199915</v>
      </c>
      <c r="O125" s="106">
        <f t="shared" si="53"/>
        <v>0</v>
      </c>
      <c r="P125" s="107">
        <f t="shared" si="54"/>
        <v>-82.15076033800085</v>
      </c>
      <c r="Q125" s="108">
        <f t="shared" si="55"/>
        <v>0.90872137740222125</v>
      </c>
      <c r="R125" s="303"/>
      <c r="S125" s="46">
        <v>0.7451388888888888</v>
      </c>
      <c r="T125" s="47">
        <v>0.74999999999999989</v>
      </c>
      <c r="U125" s="109">
        <v>14.866666666666539</v>
      </c>
      <c r="V125" s="110">
        <v>7.006181239916657</v>
      </c>
      <c r="W125" s="111"/>
      <c r="X125" s="13"/>
      <c r="Y125" s="294"/>
      <c r="Z125" s="295"/>
      <c r="AA125" s="170">
        <f t="shared" si="56"/>
        <v>-328.6030413520034</v>
      </c>
      <c r="AB125" s="108">
        <f t="shared" si="57"/>
        <v>0.90872137740222125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638</v>
      </c>
      <c r="G126" s="101">
        <f t="shared" si="58"/>
        <v>15835.16</v>
      </c>
      <c r="H126" s="26">
        <v>2</v>
      </c>
      <c r="I126" s="102">
        <v>5</v>
      </c>
      <c r="J126" s="103">
        <v>3600</v>
      </c>
      <c r="K126" s="104">
        <f t="shared" si="48"/>
        <v>720</v>
      </c>
      <c r="L126" s="105">
        <v>5</v>
      </c>
      <c r="M126" s="103">
        <f t="shared" si="59"/>
        <v>3268.080507252495</v>
      </c>
      <c r="N126" s="104">
        <f t="shared" si="52"/>
        <v>653.61610145049895</v>
      </c>
      <c r="O126" s="106">
        <f t="shared" si="53"/>
        <v>0</v>
      </c>
      <c r="P126" s="107">
        <f t="shared" si="54"/>
        <v>-66.383898549501055</v>
      </c>
      <c r="Q126" s="108">
        <f t="shared" si="55"/>
        <v>0.90780014090347072</v>
      </c>
      <c r="R126" s="303"/>
      <c r="S126" s="46">
        <v>0.76041666666666652</v>
      </c>
      <c r="T126" s="47">
        <v>0.76854166666666657</v>
      </c>
      <c r="U126" s="109">
        <v>14.999999999999947</v>
      </c>
      <c r="V126" s="110">
        <v>11.713297733960154</v>
      </c>
      <c r="W126" s="111"/>
      <c r="X126" s="13"/>
      <c r="Y126" s="294"/>
      <c r="Z126" s="295"/>
      <c r="AA126" s="170">
        <f t="shared" si="56"/>
        <v>-331.91949274750505</v>
      </c>
      <c r="AB126" s="108">
        <f t="shared" si="57"/>
        <v>0.90780014090347083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551</v>
      </c>
      <c r="G127" s="101">
        <f t="shared" si="58"/>
        <v>13642.76</v>
      </c>
      <c r="H127" s="26">
        <v>2</v>
      </c>
      <c r="I127" s="102">
        <v>4</v>
      </c>
      <c r="J127" s="103">
        <v>3600</v>
      </c>
      <c r="K127" s="104">
        <f t="shared" si="48"/>
        <v>900</v>
      </c>
      <c r="L127" s="105">
        <v>4</v>
      </c>
      <c r="M127" s="103">
        <f t="shared" si="59"/>
        <v>3265.7458832322013</v>
      </c>
      <c r="N127" s="104">
        <f t="shared" si="52"/>
        <v>816.43647080805033</v>
      </c>
      <c r="O127" s="106">
        <f t="shared" si="53"/>
        <v>0</v>
      </c>
      <c r="P127" s="107">
        <f t="shared" si="54"/>
        <v>-83.563529191949669</v>
      </c>
      <c r="Q127" s="108">
        <f t="shared" si="55"/>
        <v>0.90715163423116707</v>
      </c>
      <c r="R127" s="303"/>
      <c r="S127" s="46">
        <v>0.77777777777777757</v>
      </c>
      <c r="T127" s="47">
        <v>0.78480324074074048</v>
      </c>
      <c r="U127" s="109">
        <v>13.299999999999841</v>
      </c>
      <c r="V127" s="110">
        <v>10.123261632126619</v>
      </c>
      <c r="W127" s="111"/>
      <c r="X127" s="13"/>
      <c r="Y127" s="294"/>
      <c r="Z127" s="295"/>
      <c r="AA127" s="170">
        <f t="shared" si="56"/>
        <v>-334.25411676779868</v>
      </c>
      <c r="AB127" s="108">
        <f t="shared" si="57"/>
        <v>0.90715163423116707</v>
      </c>
      <c r="AC127" s="308"/>
    </row>
    <row r="128" spans="1:29" ht="15.75" customHeight="1">
      <c r="A128" s="298"/>
      <c r="B128" s="98" t="s">
        <v>118</v>
      </c>
      <c r="C128" s="292" t="s">
        <v>223</v>
      </c>
      <c r="D128" s="293"/>
      <c r="E128" s="99">
        <v>22.32</v>
      </c>
      <c r="F128" s="100">
        <v>681</v>
      </c>
      <c r="G128" s="101">
        <f t="shared" si="58"/>
        <v>15199.92</v>
      </c>
      <c r="H128" s="26">
        <v>2</v>
      </c>
      <c r="I128" s="102">
        <v>5</v>
      </c>
      <c r="J128" s="103">
        <v>3600</v>
      </c>
      <c r="K128" s="104">
        <f t="shared" si="48"/>
        <v>720</v>
      </c>
      <c r="L128" s="105">
        <v>5</v>
      </c>
      <c r="M128" s="103">
        <f t="shared" si="59"/>
        <v>3265.6438230929452</v>
      </c>
      <c r="N128" s="104">
        <f t="shared" si="52"/>
        <v>653.128764618589</v>
      </c>
      <c r="O128" s="106">
        <f t="shared" si="53"/>
        <v>0</v>
      </c>
      <c r="P128" s="107">
        <f t="shared" si="54"/>
        <v>-66.871235381410997</v>
      </c>
      <c r="Q128" s="108">
        <f t="shared" si="55"/>
        <v>0.90712328419248478</v>
      </c>
      <c r="R128" s="303"/>
      <c r="S128" s="46">
        <v>0.79513888888888862</v>
      </c>
      <c r="T128" s="47">
        <v>0.8038194444444442</v>
      </c>
      <c r="U128" s="109">
        <v>14.883333333333315</v>
      </c>
      <c r="V128" s="110">
        <v>12.51208099029637</v>
      </c>
      <c r="W128" s="111"/>
      <c r="X128" s="114"/>
      <c r="Y128" s="294"/>
      <c r="Z128" s="295"/>
      <c r="AA128" s="170">
        <f t="shared" si="56"/>
        <v>-334.35617690705476</v>
      </c>
      <c r="AB128" s="108">
        <f t="shared" si="57"/>
        <v>0.90712328419248478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912</v>
      </c>
      <c r="G129" s="119">
        <f t="shared" si="58"/>
        <v>16580.16</v>
      </c>
      <c r="H129" s="26">
        <v>2</v>
      </c>
      <c r="I129" s="102">
        <v>3</v>
      </c>
      <c r="J129" s="103">
        <v>3600</v>
      </c>
      <c r="K129" s="104">
        <f t="shared" si="48"/>
        <v>1200</v>
      </c>
      <c r="L129" s="105">
        <v>3</v>
      </c>
      <c r="M129" s="103">
        <f t="shared" si="59"/>
        <v>3266.1647160639695</v>
      </c>
      <c r="N129" s="104">
        <f t="shared" si="52"/>
        <v>1088.7215720213233</v>
      </c>
      <c r="O129" s="106">
        <f t="shared" si="53"/>
        <v>0</v>
      </c>
      <c r="P129" s="107">
        <f t="shared" si="54"/>
        <v>-111.27842797867675</v>
      </c>
      <c r="Q129" s="108">
        <f t="shared" si="55"/>
        <v>0.90726797668443604</v>
      </c>
      <c r="R129" s="303"/>
      <c r="S129" s="46">
        <v>0.81388888888888855</v>
      </c>
      <c r="T129" s="118">
        <v>0.82552083333333304</v>
      </c>
      <c r="U129" s="109">
        <v>14.499999999999869</v>
      </c>
      <c r="V129" s="110">
        <v>16.753594737849799</v>
      </c>
      <c r="W129" s="111"/>
      <c r="X129" s="49"/>
      <c r="Y129" s="294"/>
      <c r="Z129" s="295"/>
      <c r="AA129" s="170">
        <f t="shared" si="56"/>
        <v>-333.83528393603046</v>
      </c>
      <c r="AB129" s="108">
        <f t="shared" si="57"/>
        <v>0.90726797668443593</v>
      </c>
      <c r="AC129" s="308"/>
    </row>
    <row r="130" spans="1:29" ht="15.75" customHeight="1">
      <c r="A130" s="298"/>
      <c r="B130" s="98" t="s">
        <v>118</v>
      </c>
      <c r="C130" s="292" t="s">
        <v>136</v>
      </c>
      <c r="D130" s="293"/>
      <c r="E130" s="99">
        <v>17.89</v>
      </c>
      <c r="F130" s="100">
        <v>1330</v>
      </c>
      <c r="G130" s="119">
        <f t="shared" si="58"/>
        <v>23793.7</v>
      </c>
      <c r="H130" s="26">
        <v>2</v>
      </c>
      <c r="I130" s="102">
        <v>4</v>
      </c>
      <c r="J130" s="103">
        <v>3600</v>
      </c>
      <c r="K130" s="104">
        <f t="shared" si="48"/>
        <v>900</v>
      </c>
      <c r="L130" s="105">
        <v>4</v>
      </c>
      <c r="M130" s="103">
        <f t="shared" si="59"/>
        <v>3270.439935402801</v>
      </c>
      <c r="N130" s="104">
        <f t="shared" si="52"/>
        <v>817.60998385070025</v>
      </c>
      <c r="O130" s="121">
        <f t="shared" si="53"/>
        <v>0</v>
      </c>
      <c r="P130" s="122">
        <f t="shared" si="54"/>
        <v>-82.390016149299754</v>
      </c>
      <c r="Q130" s="123">
        <f t="shared" si="55"/>
        <v>0.90845553761188913</v>
      </c>
      <c r="R130" s="303"/>
      <c r="S130" s="46">
        <v>0.83541666666666625</v>
      </c>
      <c r="T130" s="118">
        <v>0.85236111111111068</v>
      </c>
      <c r="U130" s="109">
        <v>14.249999999999829</v>
      </c>
      <c r="V130" s="110">
        <v>24.400386974289898</v>
      </c>
      <c r="W130" s="111"/>
      <c r="X130" s="114"/>
      <c r="Y130" s="294"/>
      <c r="Z130" s="295"/>
      <c r="AA130" s="170">
        <f t="shared" si="56"/>
        <v>-329.56006459719902</v>
      </c>
      <c r="AB130" s="108">
        <f t="shared" si="57"/>
        <v>0.90845553761188913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387</v>
      </c>
      <c r="G131" s="119">
        <f t="shared" si="58"/>
        <v>9210.6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3271.3969586479961</v>
      </c>
      <c r="N131" s="104">
        <f t="shared" si="52"/>
        <v>817.84923966199904</v>
      </c>
      <c r="O131" s="121">
        <f t="shared" si="53"/>
        <v>0</v>
      </c>
      <c r="P131" s="122">
        <f t="shared" si="54"/>
        <v>-82.150760338000964</v>
      </c>
      <c r="Q131" s="123">
        <f t="shared" si="55"/>
        <v>0.90872137740222114</v>
      </c>
      <c r="R131" s="303"/>
      <c r="S131" s="46">
        <v>0.8624999999999996</v>
      </c>
      <c r="T131" s="118">
        <v>0.86741898148148111</v>
      </c>
      <c r="U131" s="109">
        <v>14.600000000000044</v>
      </c>
      <c r="V131" s="110">
        <v>7.097885182847504</v>
      </c>
      <c r="W131" s="111"/>
      <c r="X131" s="114"/>
      <c r="Y131" s="294"/>
      <c r="Z131" s="295"/>
      <c r="AA131" s="170">
        <f t="shared" si="56"/>
        <v>-328.60304135200386</v>
      </c>
      <c r="AB131" s="108">
        <f t="shared" si="57"/>
        <v>0.90872137740222114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771</v>
      </c>
      <c r="G132" s="119">
        <f t="shared" si="58"/>
        <v>19136.22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3268.080507252495</v>
      </c>
      <c r="N132" s="104">
        <f t="shared" si="52"/>
        <v>653.61610145049895</v>
      </c>
      <c r="O132" s="121">
        <f t="shared" si="53"/>
        <v>0</v>
      </c>
      <c r="P132" s="122">
        <f t="shared" si="54"/>
        <v>-66.383898549501055</v>
      </c>
      <c r="Q132" s="123">
        <f t="shared" si="55"/>
        <v>0.90780014090347072</v>
      </c>
      <c r="R132" s="303"/>
      <c r="S132" s="46">
        <v>0.87777777777777732</v>
      </c>
      <c r="T132" s="118">
        <v>0.88760416666666619</v>
      </c>
      <c r="U132" s="109">
        <v>14.916666666666547</v>
      </c>
      <c r="V132" s="110">
        <v>14.155098045271597</v>
      </c>
      <c r="W132" s="124"/>
      <c r="X132" s="125"/>
      <c r="Y132" s="294"/>
      <c r="Z132" s="295"/>
      <c r="AA132" s="170">
        <f t="shared" si="56"/>
        <v>-331.91949274750505</v>
      </c>
      <c r="AB132" s="108">
        <f t="shared" si="57"/>
        <v>0.90780014090347083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719</v>
      </c>
      <c r="G133" s="119">
        <f t="shared" si="58"/>
        <v>17802.440000000002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3265.7458832322009</v>
      </c>
      <c r="N133" s="104">
        <f t="shared" si="52"/>
        <v>816.43647080805022</v>
      </c>
      <c r="O133" s="121">
        <f t="shared" si="53"/>
        <v>0</v>
      </c>
      <c r="P133" s="122">
        <f t="shared" si="54"/>
        <v>-83.563529191949783</v>
      </c>
      <c r="Q133" s="123">
        <f t="shared" si="55"/>
        <v>0.90715163423116696</v>
      </c>
      <c r="R133" s="303"/>
      <c r="S133" s="46">
        <v>0.89791666666666614</v>
      </c>
      <c r="T133" s="118">
        <v>0.9070833333333328</v>
      </c>
      <c r="U133" s="109">
        <v>14.849999999999923</v>
      </c>
      <c r="V133" s="110">
        <v>13.209845941014592</v>
      </c>
      <c r="W133" s="124"/>
      <c r="X133" s="125"/>
      <c r="Y133" s="294"/>
      <c r="Z133" s="295"/>
      <c r="AA133" s="170">
        <f t="shared" si="56"/>
        <v>-334.25411676779913</v>
      </c>
      <c r="AB133" s="108">
        <f t="shared" si="57"/>
        <v>0.90715163423116696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1085</v>
      </c>
      <c r="G134" s="119">
        <f t="shared" si="58"/>
        <v>24217.200000000001</v>
      </c>
      <c r="H134" s="26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3265.6438230929448</v>
      </c>
      <c r="N134" s="104">
        <f t="shared" si="52"/>
        <v>653.128764618589</v>
      </c>
      <c r="O134" s="121">
        <f t="shared" si="53"/>
        <v>0</v>
      </c>
      <c r="P134" s="122">
        <f t="shared" si="54"/>
        <v>-66.871235381410997</v>
      </c>
      <c r="Q134" s="123">
        <f t="shared" si="55"/>
        <v>0.90712328419248478</v>
      </c>
      <c r="R134" s="303"/>
      <c r="S134" s="46">
        <v>0.91736111111111052</v>
      </c>
      <c r="T134" s="118">
        <v>0.93120370370370309</v>
      </c>
      <c r="U134" s="109">
        <v>14.799999999999915</v>
      </c>
      <c r="V134" s="110">
        <v>19.934813325215217</v>
      </c>
      <c r="W134" s="124"/>
      <c r="X134" s="125"/>
      <c r="Y134" s="294"/>
      <c r="Z134" s="295"/>
      <c r="AA134" s="170">
        <f t="shared" si="56"/>
        <v>-334.35617690705521</v>
      </c>
      <c r="AB134" s="108">
        <f t="shared" si="57"/>
        <v>0.90712328419248467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1422</v>
      </c>
      <c r="G135" s="119">
        <f t="shared" si="58"/>
        <v>25851.96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3266.1647160639695</v>
      </c>
      <c r="N135" s="104">
        <f t="shared" si="52"/>
        <v>1088.7215720213233</v>
      </c>
      <c r="O135" s="121">
        <f t="shared" si="53"/>
        <v>0</v>
      </c>
      <c r="P135" s="122">
        <f t="shared" si="54"/>
        <v>-111.27842797867675</v>
      </c>
      <c r="Q135" s="123">
        <f t="shared" si="55"/>
        <v>0.90726797668443604</v>
      </c>
      <c r="R135" s="303"/>
      <c r="S135" s="46">
        <v>0.94097222222222154</v>
      </c>
      <c r="T135" s="118">
        <v>0.95910879629629564</v>
      </c>
      <c r="U135" s="109">
        <v>14.066666666666574</v>
      </c>
      <c r="V135" s="110">
        <v>26.122381268884226</v>
      </c>
      <c r="W135" s="124"/>
      <c r="X135" s="125"/>
      <c r="Y135" s="294"/>
      <c r="Z135" s="295"/>
      <c r="AA135" s="170">
        <f t="shared" si="56"/>
        <v>-333.83528393603046</v>
      </c>
      <c r="AB135" s="108">
        <f t="shared" si="57"/>
        <v>0.90726797668443593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2068</v>
      </c>
      <c r="G136" s="119">
        <f t="shared" si="58"/>
        <v>36996.520000000004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3270.4399354028014</v>
      </c>
      <c r="N136" s="104">
        <f t="shared" si="52"/>
        <v>817.60998385070036</v>
      </c>
      <c r="O136" s="121">
        <f t="shared" si="53"/>
        <v>0</v>
      </c>
      <c r="P136" s="122">
        <f t="shared" si="54"/>
        <v>-82.39001614929964</v>
      </c>
      <c r="Q136" s="123">
        <f t="shared" si="55"/>
        <v>0.90845553761188924</v>
      </c>
      <c r="R136" s="303"/>
      <c r="S136" s="46">
        <v>0.96874999999999933</v>
      </c>
      <c r="T136" s="118">
        <v>0.99509259259259197</v>
      </c>
      <c r="U136" s="109">
        <v>13.883333333333319</v>
      </c>
      <c r="V136" s="110">
        <v>37.939849821677825</v>
      </c>
      <c r="W136" s="124"/>
      <c r="X136" s="125"/>
      <c r="Y136" s="294"/>
      <c r="Z136" s="295"/>
      <c r="AA136" s="170">
        <f t="shared" si="56"/>
        <v>-329.56006459719856</v>
      </c>
      <c r="AB136" s="108">
        <f t="shared" si="57"/>
        <v>0.90845553761188924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6004</v>
      </c>
      <c r="G137" s="119">
        <f t="shared" si="58"/>
        <v>85737.12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3270.120890773369</v>
      </c>
      <c r="N137" s="104">
        <f t="shared" si="52"/>
        <v>1090.0402969244562</v>
      </c>
      <c r="O137" s="121">
        <f t="shared" si="53"/>
        <v>0</v>
      </c>
      <c r="P137" s="122">
        <f t="shared" si="54"/>
        <v>-109.95970307554376</v>
      </c>
      <c r="Q137" s="123">
        <f t="shared" si="55"/>
        <v>0.90836691410371351</v>
      </c>
      <c r="R137" s="303"/>
      <c r="S137" s="46">
        <v>1.0048611111111105</v>
      </c>
      <c r="T137" s="118">
        <v>1.0813541666666662</v>
      </c>
      <c r="U137" s="109">
        <v>14.066666666666734</v>
      </c>
      <c r="V137" s="110">
        <v>110.16106499806033</v>
      </c>
      <c r="W137" s="111"/>
      <c r="X137" s="114"/>
      <c r="Y137" s="294"/>
      <c r="Z137" s="295"/>
      <c r="AA137" s="170">
        <f t="shared" si="56"/>
        <v>-329.87910922663104</v>
      </c>
      <c r="AB137" s="108">
        <f t="shared" si="57"/>
        <v>0.90836691410371362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3268.2275306379674</v>
      </c>
      <c r="N140" s="136">
        <f>M140/L140</f>
        <v>817.05688265949186</v>
      </c>
      <c r="O140" s="137">
        <f>L140-I140</f>
        <v>0</v>
      </c>
      <c r="P140" s="138">
        <f>N140-K140</f>
        <v>-82.943117340508138</v>
      </c>
      <c r="Q140" s="139">
        <f>N140/K140</f>
        <v>0.90784098073276875</v>
      </c>
      <c r="R140" s="304"/>
      <c r="S140" s="140">
        <v>0.73055555555555551</v>
      </c>
      <c r="T140" s="141">
        <v>1.0813541666666662</v>
      </c>
      <c r="U140" s="142"/>
      <c r="V140" s="164"/>
      <c r="W140" s="165"/>
      <c r="X140" s="136"/>
      <c r="Y140" s="290"/>
      <c r="Z140" s="291"/>
      <c r="AA140" s="172">
        <f>M140-J140</f>
        <v>-331.77246936203255</v>
      </c>
      <c r="AB140" s="139">
        <f>M140/J140</f>
        <v>0.90784098073276875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20" priority="1" operator="greaterThan">
      <formula>0</formula>
    </cfRule>
  </conditionalFormatting>
  <conditionalFormatting sqref="P5:P140 AA5:AA140">
    <cfRule type="cellIs" dxfId="619" priority="4" operator="lessThan">
      <formula>0</formula>
    </cfRule>
  </conditionalFormatting>
  <conditionalFormatting sqref="Q5:Q140 AB5:AB140">
    <cfRule type="cellIs" dxfId="618" priority="2" operator="greaterThan">
      <formula>1</formula>
    </cfRule>
    <cfRule type="cellIs" dxfId="617" priority="3" operator="lessThan">
      <formula>0.8</formula>
    </cfRule>
  </conditionalFormatting>
  <conditionalFormatting sqref="AC5:AC6 R5:R140 AC73:AC78">
    <cfRule type="cellIs" dxfId="616" priority="5" operator="lessThan">
      <formula>0.8</formula>
    </cfRule>
  </conditionalFormatting>
  <conditionalFormatting sqref="AC12:AC20">
    <cfRule type="cellIs" dxfId="615" priority="12" operator="lessThan">
      <formula>0.8</formula>
    </cfRule>
  </conditionalFormatting>
  <conditionalFormatting sqref="AC22">
    <cfRule type="cellIs" dxfId="614" priority="11" operator="lessThan">
      <formula>0.8</formula>
    </cfRule>
  </conditionalFormatting>
  <conditionalFormatting sqref="AC39">
    <cfRule type="cellIs" dxfId="613" priority="7" operator="lessThan">
      <formula>0.8</formula>
    </cfRule>
  </conditionalFormatting>
  <conditionalFormatting sqref="AC56:AC61">
    <cfRule type="cellIs" dxfId="612" priority="6" operator="lessThan">
      <formula>0.8</formula>
    </cfRule>
  </conditionalFormatting>
  <conditionalFormatting sqref="AC90">
    <cfRule type="cellIs" dxfId="611" priority="10" operator="lessThan">
      <formula>0.8</formula>
    </cfRule>
  </conditionalFormatting>
  <conditionalFormatting sqref="AC107">
    <cfRule type="cellIs" dxfId="610" priority="9" operator="lessThan">
      <formula>0.8</formula>
    </cfRule>
  </conditionalFormatting>
  <conditionalFormatting sqref="AC124:AC129">
    <cfRule type="cellIs" dxfId="609" priority="8" operator="lessThan">
      <formula>0.8</formula>
    </cfRule>
  </conditionalFormatting>
  <dataValidations count="1">
    <dataValidation type="list" allowBlank="1" showInputMessage="1" showErrorMessage="1" sqref="Y5:Z140" xr:uid="{436AB0DB-8DFC-4A03-9C8D-1D76C4046E4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78C9-0768-4C54-93E8-04C788674316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4" sqref="M44"/>
      <selection pane="bottomLeft" activeCell="M44" sqref="M44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60682</v>
      </c>
      <c r="E1" s="86" t="s">
        <v>3</v>
      </c>
      <c r="F1" s="87">
        <f>SUM(G5:G140)</f>
        <v>2597538.52</v>
      </c>
      <c r="G1" s="88" t="s">
        <v>84</v>
      </c>
      <c r="H1" s="89">
        <f>L21+L38+L55+L72+L89+L106+L123+L140</f>
        <v>137.36666666666667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46292</v>
      </c>
      <c r="B2" s="348"/>
      <c r="C2" s="90" t="s">
        <v>40</v>
      </c>
      <c r="D2" s="91">
        <f>AVERAGE(N21,N38,N55,N72,N89,N106,N123,N140)</f>
        <v>206.56565639104414</v>
      </c>
      <c r="E2" s="91" t="s">
        <v>91</v>
      </c>
      <c r="F2" s="92">
        <f>F1/D1</f>
        <v>42.805749975280975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3333</v>
      </c>
      <c r="G5" s="146">
        <f t="shared" ref="G5:G7" si="0">E5*F5</f>
        <v>65660.099999999991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1086.207288176849</v>
      </c>
      <c r="N5" s="150">
        <f>M5/L5</f>
        <v>83.554406782834548</v>
      </c>
      <c r="O5" s="152">
        <f>L5-I5</f>
        <v>0</v>
      </c>
      <c r="P5" s="153">
        <f>N5-K5</f>
        <v>-8.753285524857759</v>
      </c>
      <c r="Q5" s="154">
        <f>N5/K5</f>
        <v>0.90517274014737426</v>
      </c>
      <c r="R5" s="302">
        <f>Q21</f>
        <v>0.9030369805269719</v>
      </c>
      <c r="S5" s="155">
        <v>0.25</v>
      </c>
      <c r="T5" s="156">
        <v>0.37784722222222222</v>
      </c>
      <c r="U5" s="157"/>
      <c r="V5" s="158">
        <v>184.10850504939771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-113.79271182315097</v>
      </c>
      <c r="AF5" s="130">
        <f>M5/J5</f>
        <v>0.90517274014737414</v>
      </c>
      <c r="AG5" s="381">
        <f>AF21</f>
        <v>0.9030369805269719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3522</v>
      </c>
      <c r="G6" s="101">
        <f t="shared" si="0"/>
        <v>198746.46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1805.1548219448425</v>
      </c>
      <c r="N6" s="104">
        <f>M6/L6</f>
        <v>75.214784247701772</v>
      </c>
      <c r="O6" s="106">
        <f>L6-I6</f>
        <v>0</v>
      </c>
      <c r="P6" s="107">
        <f>N6-K6</f>
        <v>-8.1185490856315567</v>
      </c>
      <c r="Q6" s="108">
        <f>N6/K6</f>
        <v>0.90257741097242128</v>
      </c>
      <c r="R6" s="303"/>
      <c r="S6" s="46">
        <v>0.38194444444444442</v>
      </c>
      <c r="T6" s="47">
        <v>0.46322916666666664</v>
      </c>
      <c r="U6" s="109">
        <v>5.8999999999999631</v>
      </c>
      <c r="V6" s="110">
        <v>117.06475113992022</v>
      </c>
      <c r="W6" s="111">
        <v>0.46322916666666664</v>
      </c>
      <c r="X6" s="114">
        <v>0.50208333333333333</v>
      </c>
      <c r="Y6" s="12"/>
      <c r="Z6" s="196"/>
      <c r="AA6" s="294"/>
      <c r="AB6" s="295"/>
      <c r="AC6" s="12"/>
      <c r="AD6" s="196"/>
      <c r="AE6" s="115">
        <f>M6-J6</f>
        <v>-194.84517805515748</v>
      </c>
      <c r="AF6" s="108">
        <f>M6/J6</f>
        <v>0.90257741097242128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3044</v>
      </c>
      <c r="G7" s="101">
        <f t="shared" si="0"/>
        <v>181178.88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1804.4301886185624</v>
      </c>
      <c r="N7" s="104">
        <f>M7/L7</f>
        <v>75.184591192440095</v>
      </c>
      <c r="O7" s="106">
        <f>L7-I7</f>
        <v>0</v>
      </c>
      <c r="P7" s="107">
        <f>N7-K7</f>
        <v>-8.1487421408932335</v>
      </c>
      <c r="Q7" s="108">
        <f>N7/K7</f>
        <v>0.90221509430928115</v>
      </c>
      <c r="R7" s="303"/>
      <c r="S7" s="46">
        <v>0.50208333333333333</v>
      </c>
      <c r="T7" s="47">
        <v>0.57237268518518514</v>
      </c>
      <c r="U7" s="109">
        <v>55.950000000000031</v>
      </c>
      <c r="V7" s="110">
        <v>101.21754842719946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-195.5698113814376</v>
      </c>
      <c r="AF7" s="108">
        <f>M7/J7</f>
        <v>0.90221509430928115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1565.2640995800846</v>
      </c>
      <c r="N21" s="136">
        <f>M21/L21</f>
        <v>76.980201618692689</v>
      </c>
      <c r="O21" s="137">
        <f>L21-I21</f>
        <v>0</v>
      </c>
      <c r="P21" s="138">
        <f>N21-K21</f>
        <v>-8.2657000206515789</v>
      </c>
      <c r="Q21" s="139">
        <f>N21/K21</f>
        <v>0.9030369805269719</v>
      </c>
      <c r="R21" s="304"/>
      <c r="S21" s="140">
        <v>0.25</v>
      </c>
      <c r="T21" s="141">
        <v>0.57237268518518514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>M21-J21</f>
        <v>-168.06923375324868</v>
      </c>
      <c r="AF21" s="139">
        <f>M21/J21</f>
        <v>0.9030369805269719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5561</v>
      </c>
      <c r="G22" s="146">
        <f t="shared" ref="G22:G25" si="5">E22*F22</f>
        <v>166107.07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2626.6346153846152</v>
      </c>
      <c r="N22" s="150">
        <f>M22/L22</f>
        <v>119.39248251748251</v>
      </c>
      <c r="O22" s="152">
        <f>L22-I22</f>
        <v>1</v>
      </c>
      <c r="P22" s="153">
        <f>N22-K22</f>
        <v>-13.464660339660355</v>
      </c>
      <c r="Q22" s="154">
        <f>N22/K22</f>
        <v>0.89865309421761019</v>
      </c>
      <c r="R22" s="302">
        <f>Q38</f>
        <v>0.90346700956518866</v>
      </c>
      <c r="S22" s="155">
        <v>0.29166666666666669</v>
      </c>
      <c r="T22" s="156">
        <v>0.37987268518518519</v>
      </c>
      <c r="U22" s="157"/>
      <c r="V22" s="158">
        <v>127.02946882893437</v>
      </c>
      <c r="W22" s="95"/>
      <c r="X22" s="96"/>
      <c r="Y22" s="12"/>
      <c r="Z22" s="196"/>
      <c r="AA22" s="305"/>
      <c r="AB22" s="306"/>
      <c r="AC22" s="12"/>
      <c r="AD22" s="196"/>
      <c r="AE22" s="113">
        <f>M22-J22</f>
        <v>-163.36538461538476</v>
      </c>
      <c r="AF22" s="154">
        <f>M22/J22</f>
        <v>0.94144609870416318</v>
      </c>
      <c r="AG22" s="374">
        <f>AF38</f>
        <v>0.91462092326352429</v>
      </c>
    </row>
    <row r="23" spans="1:33" ht="15.75" customHeight="1">
      <c r="A23" s="297"/>
      <c r="B23" s="161" t="s">
        <v>189</v>
      </c>
      <c r="C23" s="292" t="s">
        <v>206</v>
      </c>
      <c r="D23" s="293"/>
      <c r="E23" s="99">
        <v>36.450000000000003</v>
      </c>
      <c r="F23" s="109">
        <v>1548</v>
      </c>
      <c r="G23" s="101">
        <f t="shared" si="5"/>
        <v>56424.600000000006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1892.8583422375004</v>
      </c>
      <c r="N23" s="104">
        <f>M23/L23</f>
        <v>94.642917111875022</v>
      </c>
      <c r="O23" s="106">
        <f>L23-I23</f>
        <v>0</v>
      </c>
      <c r="P23" s="107">
        <f>N23-K23</f>
        <v>-10.357082888124978</v>
      </c>
      <c r="Q23" s="108">
        <f>N23/K23</f>
        <v>0.90136111535119068</v>
      </c>
      <c r="R23" s="303"/>
      <c r="S23" s="46">
        <v>0.3840277777777778</v>
      </c>
      <c r="T23" s="47">
        <v>0.41810185185185189</v>
      </c>
      <c r="U23" s="109">
        <v>5.9833333333333627</v>
      </c>
      <c r="V23" s="110">
        <v>49.068648153674765</v>
      </c>
      <c r="W23" s="111"/>
      <c r="X23" s="114"/>
      <c r="Y23" s="12"/>
      <c r="Z23" s="196"/>
      <c r="AA23" s="294"/>
      <c r="AB23" s="295"/>
      <c r="AC23" s="12"/>
      <c r="AD23" s="196"/>
      <c r="AE23" s="115">
        <f>M23-J23</f>
        <v>-207.14165776249956</v>
      </c>
      <c r="AF23" s="108">
        <f>M23/J23</f>
        <v>0.90136111535119068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2307</v>
      </c>
      <c r="G24" s="101">
        <f t="shared" si="5"/>
        <v>140934.63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1806.0426614057974</v>
      </c>
      <c r="N24" s="104">
        <f>M24/L24</f>
        <v>90.302133070289869</v>
      </c>
      <c r="O24" s="106">
        <f>L24-I24</f>
        <v>0</v>
      </c>
      <c r="P24" s="107">
        <f>N24-K24</f>
        <v>-9.6978669297101305</v>
      </c>
      <c r="Q24" s="108">
        <f>N24/K24</f>
        <v>0.90302133070289869</v>
      </c>
      <c r="R24" s="303"/>
      <c r="S24" s="46">
        <v>0.42152777777777778</v>
      </c>
      <c r="T24" s="47">
        <v>0.47474537037037035</v>
      </c>
      <c r="U24" s="109">
        <v>4.9333333333332785</v>
      </c>
      <c r="V24" s="110">
        <v>76.642707815249437</v>
      </c>
      <c r="W24" s="111">
        <v>0.47474537037037035</v>
      </c>
      <c r="X24" s="114">
        <v>0.5131944444444444</v>
      </c>
      <c r="Y24" s="12"/>
      <c r="Z24" s="196"/>
      <c r="AA24" s="294"/>
      <c r="AB24" s="295"/>
      <c r="AC24" s="12"/>
      <c r="AD24" s="196"/>
      <c r="AE24" s="115">
        <f>M24-J24</f>
        <v>-193.95733859420261</v>
      </c>
      <c r="AF24" s="108">
        <f>M24/J24</f>
        <v>0.90302133070289869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2157</v>
      </c>
      <c r="G25" s="101">
        <f t="shared" si="5"/>
        <v>115960.31999999999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1805.4443887848186</v>
      </c>
      <c r="N25" s="104">
        <f>M25/L25</f>
        <v>90.272219439240928</v>
      </c>
      <c r="O25" s="106">
        <f>L25-I25</f>
        <v>0</v>
      </c>
      <c r="P25" s="107">
        <f>N25-K25</f>
        <v>-9.7277805607590722</v>
      </c>
      <c r="Q25" s="108">
        <f>N25/K25</f>
        <v>0.90272219439240931</v>
      </c>
      <c r="R25" s="303"/>
      <c r="S25" s="46">
        <v>0.5131944444444444</v>
      </c>
      <c r="T25" s="47">
        <v>0.56296296296296289</v>
      </c>
      <c r="U25" s="109">
        <v>55.366666666666632</v>
      </c>
      <c r="V25" s="110">
        <v>71.683182713319724</v>
      </c>
      <c r="W25" s="111"/>
      <c r="X25" s="114"/>
      <c r="Y25" s="12"/>
      <c r="Z25" s="196"/>
      <c r="AA25" s="294"/>
      <c r="AB25" s="295"/>
      <c r="AC25" s="12"/>
      <c r="AD25" s="196"/>
      <c r="AE25" s="115">
        <f>M25-J25</f>
        <v>-194.55561121518144</v>
      </c>
      <c r="AF25" s="108">
        <f>M25/J25</f>
        <v>0.90272219439240931</v>
      </c>
      <c r="AG25" s="375"/>
    </row>
    <row r="26" spans="1:33" ht="15.75" customHeight="1">
      <c r="A26" s="298"/>
      <c r="B26" s="161"/>
      <c r="C26" s="292"/>
      <c r="D26" s="29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12"/>
      <c r="Z26" s="196"/>
      <c r="AA26" s="294"/>
      <c r="AB26" s="295"/>
      <c r="AC26" s="12"/>
      <c r="AD26" s="196"/>
      <c r="AE26" s="115"/>
      <c r="AF26" s="108"/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2032.7450019531827</v>
      </c>
      <c r="N38" s="136">
        <f t="shared" ref="N38:N43" si="9">M38/L38</f>
        <v>99.158292778204043</v>
      </c>
      <c r="O38" s="137">
        <f t="shared" ref="O38:O43" si="10">L38-I38</f>
        <v>0.25</v>
      </c>
      <c r="P38" s="138">
        <f t="shared" ref="P38:P43" si="11">N38-K38</f>
        <v>-10.594793641549046</v>
      </c>
      <c r="Q38" s="139">
        <f t="shared" ref="Q38:Q43" si="12">N38/K38</f>
        <v>0.90346700956518866</v>
      </c>
      <c r="R38" s="304"/>
      <c r="S38" s="140">
        <v>0.29166666666666669</v>
      </c>
      <c r="T38" s="141">
        <v>0.56296296296296289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3">M38-J38</f>
        <v>-189.75499804681726</v>
      </c>
      <c r="AF38" s="139">
        <f t="shared" ref="AF38:AF43" si="14">M38/J38</f>
        <v>0.91462092326352429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1684</v>
      </c>
      <c r="G39" s="146">
        <f t="shared" ref="G39:G43" si="15">E39*F39</f>
        <v>120490.2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1807.2185926713985</v>
      </c>
      <c r="N39" s="150">
        <f t="shared" si="9"/>
        <v>82.146299666881745</v>
      </c>
      <c r="O39" s="152">
        <f t="shared" si="10"/>
        <v>0</v>
      </c>
      <c r="P39" s="153">
        <f t="shared" si="11"/>
        <v>-8.7627912422091612</v>
      </c>
      <c r="Q39" s="154">
        <f t="shared" si="12"/>
        <v>0.9036092963356992</v>
      </c>
      <c r="R39" s="302">
        <f>Q55</f>
        <v>0.90307759756539563</v>
      </c>
      <c r="S39" s="155">
        <v>0.29166666666666669</v>
      </c>
      <c r="T39" s="156">
        <v>0.33048611111111115</v>
      </c>
      <c r="U39" s="157"/>
      <c r="V39" s="158">
        <v>55.909119355973679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3"/>
        <v>-192.78140732860152</v>
      </c>
      <c r="AF39" s="154">
        <f t="shared" si="14"/>
        <v>0.9036092963356992</v>
      </c>
      <c r="AG39" s="307">
        <f>AF55</f>
        <v>0.90307759756539563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1669</v>
      </c>
      <c r="G40" s="101">
        <f t="shared" si="15"/>
        <v>99372.26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1807.027388753158</v>
      </c>
      <c r="N40" s="104">
        <f t="shared" si="9"/>
        <v>78.566408206659048</v>
      </c>
      <c r="O40" s="106">
        <f t="shared" si="10"/>
        <v>0</v>
      </c>
      <c r="P40" s="107">
        <f t="shared" si="11"/>
        <v>-8.3901135324713891</v>
      </c>
      <c r="Q40" s="108">
        <f t="shared" si="12"/>
        <v>0.90351369437657902</v>
      </c>
      <c r="R40" s="303"/>
      <c r="S40" s="46">
        <v>0.33402777777777781</v>
      </c>
      <c r="T40" s="47">
        <v>0.37251157407407409</v>
      </c>
      <c r="U40" s="109">
        <v>5.0999999999999979</v>
      </c>
      <c r="V40" s="110">
        <v>55.41697963366024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3"/>
        <v>-192.97261124684201</v>
      </c>
      <c r="AF40" s="108">
        <f t="shared" si="14"/>
        <v>0.90351369437657902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2787</v>
      </c>
      <c r="G41" s="101">
        <f t="shared" si="15"/>
        <v>163513.29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1804.3093623021284</v>
      </c>
      <c r="N41" s="104">
        <f t="shared" si="9"/>
        <v>78.448233143570803</v>
      </c>
      <c r="O41" s="106">
        <f t="shared" si="10"/>
        <v>0</v>
      </c>
      <c r="P41" s="107">
        <f t="shared" si="11"/>
        <v>-8.5082885955596339</v>
      </c>
      <c r="Q41" s="108">
        <f t="shared" si="12"/>
        <v>0.90215468115106423</v>
      </c>
      <c r="R41" s="303"/>
      <c r="S41" s="46">
        <v>0.37638888888888888</v>
      </c>
      <c r="T41" s="47">
        <v>0.44074074074074077</v>
      </c>
      <c r="U41" s="109">
        <v>5.5833333333333002</v>
      </c>
      <c r="V41" s="110">
        <v>92.678120223597944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3"/>
        <v>-195.69063769787158</v>
      </c>
      <c r="AF41" s="108">
        <f t="shared" si="14"/>
        <v>0.90215468115106423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373</v>
      </c>
      <c r="G42" s="101">
        <f t="shared" si="15"/>
        <v>25833.980000000003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1803.1151935597875</v>
      </c>
      <c r="N42" s="104">
        <f t="shared" si="9"/>
        <v>75.129799731657812</v>
      </c>
      <c r="O42" s="106">
        <f t="shared" si="10"/>
        <v>0</v>
      </c>
      <c r="P42" s="107">
        <f t="shared" si="11"/>
        <v>-8.2035336016755167</v>
      </c>
      <c r="Q42" s="108">
        <f t="shared" si="12"/>
        <v>0.90155759677989378</v>
      </c>
      <c r="R42" s="303"/>
      <c r="S42" s="46">
        <v>0.44444444444444442</v>
      </c>
      <c r="T42" s="47">
        <v>0.45305555555555554</v>
      </c>
      <c r="U42" s="109">
        <v>5.3333333333332611</v>
      </c>
      <c r="V42" s="110">
        <v>12.411852598178401</v>
      </c>
      <c r="W42" s="111">
        <v>0.45305555555555554</v>
      </c>
      <c r="X42" s="114">
        <v>0.4909722222222222</v>
      </c>
      <c r="Y42" s="12"/>
      <c r="Z42" s="196"/>
      <c r="AA42" s="294"/>
      <c r="AB42" s="295"/>
      <c r="AC42" s="12"/>
      <c r="AD42" s="196"/>
      <c r="AE42" s="115">
        <f t="shared" si="13"/>
        <v>-196.88480644021251</v>
      </c>
      <c r="AF42" s="108">
        <f t="shared" si="14"/>
        <v>0.90155759677989378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826</v>
      </c>
      <c r="G43" s="101">
        <f t="shared" si="15"/>
        <v>52797.919999999998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1809.1054383674846</v>
      </c>
      <c r="N43" s="104">
        <f t="shared" si="9"/>
        <v>75.379393265311862</v>
      </c>
      <c r="O43" s="106">
        <f t="shared" si="10"/>
        <v>0</v>
      </c>
      <c r="P43" s="107">
        <f t="shared" si="11"/>
        <v>-7.9539400680214669</v>
      </c>
      <c r="Q43" s="108">
        <f t="shared" si="12"/>
        <v>0.90455271918374236</v>
      </c>
      <c r="R43" s="303"/>
      <c r="S43" s="46">
        <v>0.4909722222222222</v>
      </c>
      <c r="T43" s="47">
        <v>0.50998842592592586</v>
      </c>
      <c r="U43" s="109">
        <v>54.59999999999998</v>
      </c>
      <c r="V43" s="110">
        <v>27.39475486001654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3"/>
        <v>-190.89456163251543</v>
      </c>
      <c r="AF43" s="108">
        <f t="shared" si="14"/>
        <v>0.90455271918374225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1806.1551951307913</v>
      </c>
      <c r="N55" s="136">
        <f t="shared" ref="N55:N61" si="19">M55/L55</f>
        <v>77.851517031499625</v>
      </c>
      <c r="O55" s="137">
        <f t="shared" ref="O55:O61" si="20">L55-I55</f>
        <v>0</v>
      </c>
      <c r="P55" s="138">
        <f t="shared" ref="P55:P61" si="21">N55-K55</f>
        <v>-8.3553795202245169</v>
      </c>
      <c r="Q55" s="139">
        <f t="shared" ref="Q55:Q61" si="22">N55/K55</f>
        <v>0.90307759756539563</v>
      </c>
      <c r="R55" s="304"/>
      <c r="S55" s="140">
        <v>0.29166666666666669</v>
      </c>
      <c r="T55" s="141">
        <v>0.50998842592592586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23">M55-J55</f>
        <v>-193.8448048692087</v>
      </c>
      <c r="AF55" s="139">
        <f t="shared" ref="AF55:AF61" si="24">M55/J55</f>
        <v>0.90307759756539563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1389</v>
      </c>
      <c r="G56" s="146">
        <f t="shared" ref="G56:G61" si="25">E56*F56</f>
        <v>40086.54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26">F56/V56*60</f>
        <v>3195.3134728031537</v>
      </c>
      <c r="N56" s="150">
        <f t="shared" si="19"/>
        <v>177.51741515573076</v>
      </c>
      <c r="O56" s="152">
        <f t="shared" si="20"/>
        <v>0</v>
      </c>
      <c r="P56" s="153">
        <f t="shared" si="21"/>
        <v>-22.48258484426924</v>
      </c>
      <c r="Q56" s="154">
        <f t="shared" si="22"/>
        <v>0.88758707577865381</v>
      </c>
      <c r="R56" s="302">
        <f>Q72</f>
        <v>0.89541020826511808</v>
      </c>
      <c r="S56" s="155">
        <v>0.29166666666666669</v>
      </c>
      <c r="T56" s="156">
        <v>0.30976851851851855</v>
      </c>
      <c r="U56" s="157"/>
      <c r="V56" s="158">
        <v>26.081948049650446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3"/>
        <v>-404.68652719684633</v>
      </c>
      <c r="AF56" s="154">
        <f t="shared" si="24"/>
        <v>0.88758707577865381</v>
      </c>
      <c r="AG56" s="307">
        <f>AF72</f>
        <v>0.89541020826511808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735</v>
      </c>
      <c r="G57" s="101">
        <f t="shared" si="25"/>
        <v>26996.55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3193.1474156873478</v>
      </c>
      <c r="N57" s="104">
        <f t="shared" si="19"/>
        <v>152.05463884225466</v>
      </c>
      <c r="O57" s="106">
        <f t="shared" si="20"/>
        <v>0</v>
      </c>
      <c r="P57" s="107">
        <f t="shared" si="21"/>
        <v>-19.373932586316755</v>
      </c>
      <c r="Q57" s="108">
        <f t="shared" si="22"/>
        <v>0.88698539324648562</v>
      </c>
      <c r="R57" s="303"/>
      <c r="S57" s="46">
        <v>0.31319444444444444</v>
      </c>
      <c r="T57" s="47">
        <v>0.32277777777777777</v>
      </c>
      <c r="U57" s="109">
        <v>4.9333333333332785</v>
      </c>
      <c r="V57" s="110">
        <v>13.810824950750719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3"/>
        <v>-406.8525843126522</v>
      </c>
      <c r="AF57" s="108">
        <f t="shared" si="24"/>
        <v>0.88698539324648551</v>
      </c>
      <c r="AG57" s="308"/>
    </row>
    <row r="58" spans="1:33" ht="15.75" customHeight="1">
      <c r="A58" s="297"/>
      <c r="B58" s="98" t="s">
        <v>195</v>
      </c>
      <c r="C58" s="377" t="s">
        <v>198</v>
      </c>
      <c r="D58" s="377"/>
      <c r="E58" s="99">
        <v>37.799999999999997</v>
      </c>
      <c r="F58" s="100">
        <v>4181</v>
      </c>
      <c r="G58" s="101">
        <f t="shared" si="25"/>
        <v>158041.79999999999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 t="shared" si="26"/>
        <v>3270.4489188004154</v>
      </c>
      <c r="N58" s="104">
        <f t="shared" si="19"/>
        <v>163.52244594002076</v>
      </c>
      <c r="O58" s="106">
        <f t="shared" si="20"/>
        <v>0</v>
      </c>
      <c r="P58" s="107">
        <f t="shared" si="21"/>
        <v>-16.477554059979241</v>
      </c>
      <c r="Q58" s="108">
        <f t="shared" si="22"/>
        <v>0.90845803300011529</v>
      </c>
      <c r="R58" s="303"/>
      <c r="S58" s="46">
        <v>0.3263888888888889</v>
      </c>
      <c r="T58" s="47">
        <v>0.37965277777777778</v>
      </c>
      <c r="U58" s="109">
        <v>5.2000000000000135</v>
      </c>
      <c r="V58" s="110">
        <v>76.705065949176856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3"/>
        <v>-329.55108119958459</v>
      </c>
      <c r="AF58" s="108">
        <f t="shared" si="24"/>
        <v>0.90845803300011541</v>
      </c>
      <c r="AG58" s="308"/>
    </row>
    <row r="59" spans="1:33" ht="15.75" customHeight="1">
      <c r="A59" s="297"/>
      <c r="B59" s="98" t="s">
        <v>195</v>
      </c>
      <c r="C59" s="377" t="s">
        <v>197</v>
      </c>
      <c r="D59" s="377"/>
      <c r="E59" s="99">
        <v>38.479999999999997</v>
      </c>
      <c r="F59" s="100">
        <v>3428</v>
      </c>
      <c r="G59" s="101">
        <f t="shared" si="25"/>
        <v>131909.44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 t="shared" si="26"/>
        <v>3263.0399999999913</v>
      </c>
      <c r="N59" s="104">
        <f t="shared" si="19"/>
        <v>171.73894736842058</v>
      </c>
      <c r="O59" s="106">
        <f t="shared" si="20"/>
        <v>0</v>
      </c>
      <c r="P59" s="107">
        <f t="shared" si="21"/>
        <v>-17.734736842105747</v>
      </c>
      <c r="Q59" s="108">
        <f t="shared" si="22"/>
        <v>0.90639999999999743</v>
      </c>
      <c r="R59" s="303"/>
      <c r="S59" s="46">
        <v>0.3833333333333333</v>
      </c>
      <c r="T59" s="47">
        <v>0.42709490740740735</v>
      </c>
      <c r="U59" s="109">
        <v>5.2999999999999492</v>
      </c>
      <c r="V59" s="110">
        <v>63.033245072080192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3"/>
        <v>-336.96000000000868</v>
      </c>
      <c r="AF59" s="198">
        <f t="shared" si="24"/>
        <v>0.90639999999999754</v>
      </c>
      <c r="AG59" s="308"/>
    </row>
    <row r="60" spans="1:33" ht="15.75" customHeight="1">
      <c r="A60" s="298"/>
      <c r="B60" s="98" t="s">
        <v>166</v>
      </c>
      <c r="C60" s="377" t="s">
        <v>247</v>
      </c>
      <c r="D60" s="377"/>
      <c r="E60" s="99">
        <v>24.35</v>
      </c>
      <c r="F60" s="103">
        <v>2713</v>
      </c>
      <c r="G60" s="101">
        <f t="shared" si="25"/>
        <v>66061.55</v>
      </c>
      <c r="H60" s="13"/>
      <c r="I60" s="102">
        <v>21</v>
      </c>
      <c r="J60" s="103">
        <v>2790</v>
      </c>
      <c r="K60" s="104">
        <f t="shared" si="27"/>
        <v>132.85714285714286</v>
      </c>
      <c r="L60" s="105">
        <v>21</v>
      </c>
      <c r="M60" s="103">
        <f t="shared" si="26"/>
        <v>2484.1730769230767</v>
      </c>
      <c r="N60" s="104">
        <f t="shared" si="19"/>
        <v>118.29395604395603</v>
      </c>
      <c r="O60" s="106">
        <f t="shared" si="20"/>
        <v>0</v>
      </c>
      <c r="P60" s="107">
        <f t="shared" si="21"/>
        <v>-14.563186813186832</v>
      </c>
      <c r="Q60" s="108">
        <f t="shared" si="22"/>
        <v>0.89038461538461522</v>
      </c>
      <c r="R60" s="303"/>
      <c r="S60" s="46">
        <v>0.43124999999999997</v>
      </c>
      <c r="T60" s="47">
        <v>0.47674768518518518</v>
      </c>
      <c r="U60" s="109">
        <v>5.9833333333333627</v>
      </c>
      <c r="V60" s="110">
        <v>65.526835272533035</v>
      </c>
      <c r="W60" s="111">
        <v>0.47674768518518518</v>
      </c>
      <c r="X60" s="114">
        <v>0.51458333333333328</v>
      </c>
      <c r="Y60" s="12"/>
      <c r="Z60" s="196"/>
      <c r="AA60" s="294"/>
      <c r="AB60" s="295"/>
      <c r="AC60" s="12"/>
      <c r="AD60" s="196"/>
      <c r="AE60" s="197">
        <f t="shared" si="23"/>
        <v>-305.82692307692332</v>
      </c>
      <c r="AF60" s="198">
        <f t="shared" si="24"/>
        <v>0.89038461538461533</v>
      </c>
      <c r="AG60" s="308"/>
    </row>
    <row r="61" spans="1:33" ht="15.75" customHeight="1">
      <c r="A61" s="298"/>
      <c r="B61" s="98" t="s">
        <v>166</v>
      </c>
      <c r="C61" s="377" t="s">
        <v>167</v>
      </c>
      <c r="D61" s="377"/>
      <c r="E61" s="99">
        <v>29.97</v>
      </c>
      <c r="F61" s="103">
        <v>2175</v>
      </c>
      <c r="G61" s="119">
        <f t="shared" si="25"/>
        <v>65184.75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2484.1730769230767</v>
      </c>
      <c r="N61" s="104">
        <f t="shared" si="19"/>
        <v>118.29395604395603</v>
      </c>
      <c r="O61" s="106">
        <f t="shared" si="20"/>
        <v>0</v>
      </c>
      <c r="P61" s="107">
        <f t="shared" si="21"/>
        <v>-14.563186813186832</v>
      </c>
      <c r="Q61" s="108">
        <f t="shared" si="22"/>
        <v>0.89038461538461522</v>
      </c>
      <c r="R61" s="303"/>
      <c r="S61" s="46">
        <v>0.51458333333333328</v>
      </c>
      <c r="T61" s="118">
        <v>0.55105324074074069</v>
      </c>
      <c r="U61" s="109">
        <v>55</v>
      </c>
      <c r="V61" s="110">
        <v>52.532571587821366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23"/>
        <v>-305.82692307692332</v>
      </c>
      <c r="AF61" s="198">
        <f t="shared" si="24"/>
        <v>0.89038461538461533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3330</v>
      </c>
      <c r="K72" s="136">
        <f t="shared" ref="K72:K75" si="29">J72/I72</f>
        <v>166.5</v>
      </c>
      <c r="L72" s="134">
        <f t="shared" ref="L72:M72" si="30">AVERAGE(L56:L71)</f>
        <v>20</v>
      </c>
      <c r="M72" s="135">
        <f t="shared" si="30"/>
        <v>2981.7159935228433</v>
      </c>
      <c r="N72" s="136">
        <f>M72/L72</f>
        <v>149.08579967614216</v>
      </c>
      <c r="O72" s="137">
        <f>L72-I72</f>
        <v>0</v>
      </c>
      <c r="P72" s="138">
        <f>N72-K72</f>
        <v>-17.414200323857841</v>
      </c>
      <c r="Q72" s="139">
        <f>N72/K72</f>
        <v>0.89541020826511808</v>
      </c>
      <c r="R72" s="304"/>
      <c r="S72" s="140">
        <v>0.29166666666666669</v>
      </c>
      <c r="T72" s="141">
        <v>0.55105324074074069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-348.28400647715671</v>
      </c>
      <c r="AF72" s="139">
        <f>M72/J72</f>
        <v>0.89541020826511808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1543</v>
      </c>
      <c r="G73" s="119">
        <f t="shared" ref="G73:G75" si="31">E73*F73</f>
        <v>35226.689999999995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2261.8815567506331</v>
      </c>
      <c r="N73" s="104">
        <f>M73/L73</f>
        <v>376.98025945843887</v>
      </c>
      <c r="O73" s="106">
        <f>L73-I73</f>
        <v>0</v>
      </c>
      <c r="P73" s="107">
        <f>N73-K73</f>
        <v>-39.68640720822782</v>
      </c>
      <c r="Q73" s="108">
        <f>N73/K73</f>
        <v>0.90475262270025325</v>
      </c>
      <c r="R73" s="302">
        <f>Q89</f>
        <v>0.90570765790085084</v>
      </c>
      <c r="S73" s="46">
        <v>0.36736111111111103</v>
      </c>
      <c r="T73" s="118">
        <v>0.3957754629629629</v>
      </c>
      <c r="U73" s="109">
        <v>4.5333333333332959</v>
      </c>
      <c r="V73" s="110">
        <v>40.930525174358948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-238.11844324936692</v>
      </c>
      <c r="AF73" s="154">
        <f>M73/J73</f>
        <v>0.90475262270025325</v>
      </c>
      <c r="AG73" s="307">
        <f>AF89</f>
        <v>0.90570765790085073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542</v>
      </c>
      <c r="G74" s="119">
        <f t="shared" si="31"/>
        <v>12568.980000000001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2264.9136578758093</v>
      </c>
      <c r="N74" s="104">
        <f>M74/L74</f>
        <v>377.48560964596822</v>
      </c>
      <c r="O74" s="121">
        <f>L74-I74</f>
        <v>0</v>
      </c>
      <c r="P74" s="122">
        <f>N74-K74</f>
        <v>-39.181057020698461</v>
      </c>
      <c r="Q74" s="123">
        <f>N74/K74</f>
        <v>0.90596546315032367</v>
      </c>
      <c r="R74" s="303"/>
      <c r="S74" s="46">
        <v>0.39930555555555547</v>
      </c>
      <c r="T74" s="118">
        <v>0.40927083333333325</v>
      </c>
      <c r="U74" s="109">
        <v>5.083333333333302</v>
      </c>
      <c r="V74" s="110">
        <v>14.358163229277126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-235.08634212419065</v>
      </c>
      <c r="AF74" s="108">
        <f>M74/J74</f>
        <v>0.90596546315032378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1260</v>
      </c>
      <c r="G75" s="119">
        <f t="shared" si="31"/>
        <v>45221.4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2966.1242391872956</v>
      </c>
      <c r="N75" s="104">
        <f>M75/L75</f>
        <v>593.22484783745915</v>
      </c>
      <c r="O75" s="121">
        <f>L75-I75</f>
        <v>0</v>
      </c>
      <c r="P75" s="122">
        <f>N75-K75</f>
        <v>-61.375152162540871</v>
      </c>
      <c r="Q75" s="123">
        <f>N75/K75</f>
        <v>0.90624021973336255</v>
      </c>
      <c r="R75" s="303"/>
      <c r="S75" s="46">
        <v>0.41249999999999992</v>
      </c>
      <c r="T75" s="118">
        <v>0.43019675925925915</v>
      </c>
      <c r="U75" s="109">
        <v>4.6500000000000075</v>
      </c>
      <c r="V75" s="110">
        <v>25.487806276352757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-306.87576081270436</v>
      </c>
      <c r="AF75" s="108">
        <f>M75/J75</f>
        <v>0.90624021973336255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2497.6398179379125</v>
      </c>
      <c r="N89" s="136">
        <f>M89/L89</f>
        <v>440.75996787139633</v>
      </c>
      <c r="O89" s="137">
        <f>L89-I89</f>
        <v>0</v>
      </c>
      <c r="P89" s="138">
        <f>N89-K89</f>
        <v>-45.887090952133008</v>
      </c>
      <c r="Q89" s="139">
        <f>N89/K89</f>
        <v>0.90570765790085084</v>
      </c>
      <c r="R89" s="304"/>
      <c r="S89" s="140">
        <v>0.29166666666666669</v>
      </c>
      <c r="T89" s="141">
        <v>0.43019675925925915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-260.02684872875398</v>
      </c>
      <c r="AF89" s="139">
        <f>M89/J89</f>
        <v>0.90570765790085073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1482</v>
      </c>
      <c r="G90" s="146">
        <f t="shared" ref="G90:G91" si="35">E90*F90</f>
        <v>22985.82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3799.6149678665638</v>
      </c>
      <c r="N90" s="150">
        <f>M90/L90</f>
        <v>633.26916131109397</v>
      </c>
      <c r="O90" s="152">
        <f>L90-I90</f>
        <v>0</v>
      </c>
      <c r="P90" s="153">
        <f>N90-K90</f>
        <v>-66.730838688906033</v>
      </c>
      <c r="Q90" s="154">
        <f>N90/K90</f>
        <v>0.90467023044441996</v>
      </c>
      <c r="R90" s="302">
        <f>Q106</f>
        <v>0.90498815000113042</v>
      </c>
      <c r="S90" s="155">
        <v>0.29166666666666669</v>
      </c>
      <c r="T90" s="156">
        <v>0.30791666666666667</v>
      </c>
      <c r="U90" s="157"/>
      <c r="V90" s="158">
        <v>23.40237122761085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-400.3850321334362</v>
      </c>
      <c r="AF90" s="154">
        <f>M90/J90</f>
        <v>0.90467023044441996</v>
      </c>
      <c r="AG90" s="307">
        <f>AF106</f>
        <v>0.90498815000113042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1613</v>
      </c>
      <c r="G91" s="101">
        <f t="shared" si="35"/>
        <v>24211.13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3802.2854921429325</v>
      </c>
      <c r="N91" s="104">
        <f>M91/L91</f>
        <v>633.71424869048872</v>
      </c>
      <c r="O91" s="106">
        <f>L91-I91</f>
        <v>0</v>
      </c>
      <c r="P91" s="107">
        <f>N91-K91</f>
        <v>-66.285751309511284</v>
      </c>
      <c r="Q91" s="108">
        <f>N91/K91</f>
        <v>0.90530606955784099</v>
      </c>
      <c r="R91" s="303"/>
      <c r="S91" s="46">
        <v>0.31111111111111112</v>
      </c>
      <c r="T91" s="47">
        <v>0.32878472222222221</v>
      </c>
      <c r="U91" s="109">
        <v>4.5999999999999996</v>
      </c>
      <c r="V91" s="110">
        <v>25.453112397789916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-397.71450785706747</v>
      </c>
      <c r="AF91" s="108">
        <f>M91/J91</f>
        <v>0.9053060695578411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3800.9502300047479</v>
      </c>
      <c r="N106" s="136">
        <f>M106/L106</f>
        <v>633.49170500079128</v>
      </c>
      <c r="O106" s="137">
        <f>L106-I106</f>
        <v>0</v>
      </c>
      <c r="P106" s="138">
        <f>N106-K106</f>
        <v>-66.508294999208715</v>
      </c>
      <c r="Q106" s="139">
        <f>N106/K106</f>
        <v>0.90498815000113042</v>
      </c>
      <c r="R106" s="304"/>
      <c r="S106" s="140">
        <v>0.29166666666666669</v>
      </c>
      <c r="T106" s="141">
        <v>0.32878472222222221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-399.04976999525206</v>
      </c>
      <c r="AF106" s="139">
        <f>M106/J106</f>
        <v>0.90498815000113042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1570</v>
      </c>
      <c r="G107" s="146">
        <f t="shared" ref="G107:G109" si="39">E107*F107</f>
        <v>91326.900000000009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0.95155059523809515</v>
      </c>
      <c r="S107" s="155">
        <v>0.70833333333333337</v>
      </c>
      <c r="T107" s="156">
        <v>0.74454861111111115</v>
      </c>
      <c r="U107" s="157"/>
      <c r="V107" s="158">
        <v>52.153692835787837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0.90316666666666667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1775</v>
      </c>
      <c r="G108" s="101">
        <f t="shared" si="39"/>
        <v>89939.25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03"/>
      <c r="S108" s="46">
        <v>0.74861111111111112</v>
      </c>
      <c r="T108" s="47">
        <v>0.78956018518518523</v>
      </c>
      <c r="U108" s="109">
        <v>5.8499999999999552</v>
      </c>
      <c r="V108" s="110">
        <v>58.970099667774086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</v>
      </c>
      <c r="AF108" s="108">
        <f>M108/J108</f>
        <v>0.90300000000000002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1344</v>
      </c>
      <c r="G109" s="101">
        <f t="shared" si="39"/>
        <v>77011.199999999997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1806.8000000000002</v>
      </c>
      <c r="N109" s="104">
        <f>M109/L109</f>
        <v>90.34</v>
      </c>
      <c r="O109" s="106">
        <f>L109-I109</f>
        <v>-1</v>
      </c>
      <c r="P109" s="107">
        <f>N109-K109</f>
        <v>-4.8980952380952374</v>
      </c>
      <c r="Q109" s="108">
        <f>N109/K109</f>
        <v>0.94857000000000002</v>
      </c>
      <c r="R109" s="303"/>
      <c r="S109" s="46">
        <v>0.79305555555555551</v>
      </c>
      <c r="T109" s="47">
        <v>0.82403935185185184</v>
      </c>
      <c r="U109" s="109">
        <v>5.0333333333332142</v>
      </c>
      <c r="V109" s="110">
        <v>44.631392517157401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-193.19999999999982</v>
      </c>
      <c r="AF109" s="108">
        <f>M109/J109</f>
        <v>0.90340000000000009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1806.3333333333333</v>
      </c>
      <c r="N123" s="136">
        <f>M123/L123</f>
        <v>96.767857142857139</v>
      </c>
      <c r="O123" s="137">
        <f>L123-I123</f>
        <v>-1</v>
      </c>
      <c r="P123" s="138">
        <f>N123-K123</f>
        <v>-4.9270581113801484</v>
      </c>
      <c r="Q123" s="139">
        <f>N123/K123</f>
        <v>0.95155059523809515</v>
      </c>
      <c r="R123" s="304"/>
      <c r="S123" s="140">
        <v>0.70833333333333337</v>
      </c>
      <c r="T123" s="141">
        <v>0.82403935185185184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0"/>
      <c r="AB123" s="291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-193.66666666666674</v>
      </c>
      <c r="AF123" s="139">
        <f>M123/J123</f>
        <v>0.90316666666666667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1514</v>
      </c>
      <c r="G124" s="146">
        <f t="shared" ref="G124:G126" si="46">E124*F124</f>
        <v>86101.18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1802.0185642727758</v>
      </c>
      <c r="N124" s="150">
        <f>M124/L124</f>
        <v>78.348633229251121</v>
      </c>
      <c r="O124" s="152">
        <f>L124-I124</f>
        <v>0</v>
      </c>
      <c r="P124" s="153">
        <f>N124-K124</f>
        <v>-8.6078885098793165</v>
      </c>
      <c r="Q124" s="154">
        <f>N124/K124</f>
        <v>0.90100928213638787</v>
      </c>
      <c r="R124" s="302">
        <f>Q140</f>
        <v>0.90194396510085639</v>
      </c>
      <c r="S124" s="155">
        <v>0.70833333333333337</v>
      </c>
      <c r="T124" s="156">
        <v>0.7433333333333334</v>
      </c>
      <c r="U124" s="157"/>
      <c r="V124" s="158">
        <v>50.410135500829021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-197.98143572722415</v>
      </c>
      <c r="AF124" s="154">
        <f>M124/J124</f>
        <v>0.90100928213638798</v>
      </c>
      <c r="AG124" s="374">
        <f>AF140</f>
        <v>0.90194396510085639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1997</v>
      </c>
      <c r="G125" s="101">
        <f t="shared" si="46"/>
        <v>113409.63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1803.5667199915483</v>
      </c>
      <c r="N125" s="104">
        <f>M125/L125</f>
        <v>78.41594434745862</v>
      </c>
      <c r="O125" s="106">
        <f>L125-I125</f>
        <v>0</v>
      </c>
      <c r="P125" s="107">
        <f>N125-K125</f>
        <v>-8.5405773916718175</v>
      </c>
      <c r="Q125" s="108">
        <f>N125/K125</f>
        <v>0.90178335999577408</v>
      </c>
      <c r="R125" s="303"/>
      <c r="S125" s="46">
        <v>0.74652777777777779</v>
      </c>
      <c r="T125" s="47">
        <v>0.79266203703703708</v>
      </c>
      <c r="U125" s="109">
        <v>4.5999999999999197</v>
      </c>
      <c r="V125" s="110">
        <v>66.43502492691897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-196.43328000845167</v>
      </c>
      <c r="AF125" s="108">
        <f>M125/J125</f>
        <v>0.90178335999577419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2610</v>
      </c>
      <c r="G126" s="101">
        <f t="shared" si="46"/>
        <v>124236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1806.0785063408141</v>
      </c>
      <c r="N126" s="104">
        <f>M126/L126</f>
        <v>78.525152449600611</v>
      </c>
      <c r="O126" s="106">
        <f>L126-I126</f>
        <v>0</v>
      </c>
      <c r="P126" s="107">
        <f>N126-K126</f>
        <v>-8.431369289529826</v>
      </c>
      <c r="Q126" s="108">
        <f>N126/K126</f>
        <v>0.90303925317040701</v>
      </c>
      <c r="R126" s="303"/>
      <c r="S126" s="46">
        <v>0.79652777777777772</v>
      </c>
      <c r="T126" s="47">
        <v>0.85673611111111103</v>
      </c>
      <c r="U126" s="109">
        <v>5.5666666666665243</v>
      </c>
      <c r="V126" s="110">
        <v>86.70719431641858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-193.9214936591859</v>
      </c>
      <c r="AF126" s="108">
        <f>M126/J126</f>
        <v>0.90303925317040701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1803.8879302017128</v>
      </c>
      <c r="N140" s="136">
        <f>M140/L140</f>
        <v>78.429910008770122</v>
      </c>
      <c r="O140" s="137">
        <f>L140-I140</f>
        <v>0</v>
      </c>
      <c r="P140" s="138">
        <f>N140-K140</f>
        <v>-8.5266117303603153</v>
      </c>
      <c r="Q140" s="139">
        <f>N140/K140</f>
        <v>0.90194396510085639</v>
      </c>
      <c r="R140" s="304"/>
      <c r="S140" s="140">
        <v>0.70833333333333337</v>
      </c>
      <c r="T140" s="141">
        <v>0.85673611111111103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0"/>
      <c r="AB140" s="291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-196.11206979828717</v>
      </c>
      <c r="AF140" s="139">
        <f>M140/J140</f>
        <v>0.90194396510085639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08" priority="2" operator="greaterThan">
      <formula>0</formula>
    </cfRule>
  </conditionalFormatting>
  <conditionalFormatting sqref="P5:P140 AE5:AE140">
    <cfRule type="cellIs" dxfId="607" priority="5" operator="lessThan">
      <formula>0</formula>
    </cfRule>
  </conditionalFormatting>
  <conditionalFormatting sqref="Q5:Q140 AF5:AF140">
    <cfRule type="cellIs" dxfId="606" priority="3" operator="greaterThan">
      <formula>1</formula>
    </cfRule>
    <cfRule type="cellIs" dxfId="605" priority="4" operator="lessThan">
      <formula>0.8</formula>
    </cfRule>
  </conditionalFormatting>
  <conditionalFormatting sqref="AG5 R5:R140 AG107:AG124">
    <cfRule type="cellIs" dxfId="604" priority="6" operator="lessThan">
      <formula>0.8</formula>
    </cfRule>
  </conditionalFormatting>
  <conditionalFormatting sqref="AG22">
    <cfRule type="cellIs" dxfId="603" priority="11" operator="lessThan">
      <formula>0.8</formula>
    </cfRule>
  </conditionalFormatting>
  <conditionalFormatting sqref="AG37">
    <cfRule type="cellIs" dxfId="602" priority="10" operator="lessThan">
      <formula>0.8</formula>
    </cfRule>
  </conditionalFormatting>
  <conditionalFormatting sqref="AG39:AG74">
    <cfRule type="cellIs" dxfId="601" priority="8" operator="lessThan">
      <formula>0.8</formula>
    </cfRule>
  </conditionalFormatting>
  <conditionalFormatting sqref="AG80:AG88">
    <cfRule type="cellIs" dxfId="600" priority="9" operator="lessThan">
      <formula>0.8</formula>
    </cfRule>
  </conditionalFormatting>
  <conditionalFormatting sqref="AG90:AG95">
    <cfRule type="cellIs" dxfId="599" priority="7" operator="lessThan">
      <formula>0.8</formula>
    </cfRule>
  </conditionalFormatting>
  <conditionalFormatting sqref="AG139">
    <cfRule type="cellIs" dxfId="598" priority="1" operator="lessThan">
      <formula>0.8</formula>
    </cfRule>
  </conditionalFormatting>
  <dataValidations count="1">
    <dataValidation type="list" allowBlank="1" showInputMessage="1" showErrorMessage="1" sqref="AA5:AB140" xr:uid="{9F232FD1-23EB-4855-9871-374A03AAFB2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43A4-4902-4E27-A5EB-711FE7676458}">
  <sheetPr codeName="工作表76">
    <tabColor theme="8" tint="0.59999389629810485"/>
  </sheetPr>
  <dimension ref="B1:AR42"/>
  <sheetViews>
    <sheetView zoomScale="70" zoomScaleNormal="70" workbookViewId="0">
      <selection activeCell="K44" sqref="K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261</v>
      </c>
      <c r="D3" s="278"/>
      <c r="E3" s="3" t="s">
        <v>2</v>
      </c>
      <c r="F3" s="279">
        <f>'0926(18度C)'!D1+'0926(4度C)'!D1</f>
        <v>104156</v>
      </c>
      <c r="G3" s="280"/>
      <c r="H3" s="3" t="s">
        <v>3</v>
      </c>
      <c r="I3" s="281">
        <f>'0926(18度C)'!F1+'0926(4度C)'!F1</f>
        <v>3251629.87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494.75508146904008</v>
      </c>
      <c r="F6" s="254" t="e">
        <f>AVERAGE(#REF!,D14:K14)</f>
        <v>#REF!</v>
      </c>
      <c r="G6" s="255">
        <f>AVERAGE(D14:K14)</f>
        <v>272.39215723905846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'0926(4度C)'!Y2</f>
        <v>0</v>
      </c>
      <c r="P6" s="244">
        <f>'0926(4度C)'!Z2</f>
        <v>0</v>
      </c>
      <c r="Q6" s="244">
        <f>'0926(4度C)'!AC2</f>
        <v>0</v>
      </c>
      <c r="R6" s="244">
        <f>'0926(4度C)'!AD2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450.63263081196095</v>
      </c>
      <c r="F7" s="250" t="e">
        <f>AVERAGE(#REF!,D15:K15)</f>
        <v>#REF!</v>
      </c>
      <c r="G7" s="251">
        <f>AVERAGE(D15:K15)</f>
        <v>246.17180310309746</v>
      </c>
      <c r="H7" s="252"/>
      <c r="I7" s="251">
        <f>AVERAGE(L15:O15)</f>
        <v>87.5841579029358</v>
      </c>
      <c r="J7" s="252"/>
      <c r="K7" s="251">
        <f>AVERAGE(D33:O33)</f>
        <v>735.48963821259906</v>
      </c>
      <c r="L7" s="252"/>
      <c r="M7" s="251">
        <f>AVERAGE(P33:X33)</f>
        <v>653.99110142913014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0.90704034858975513</v>
      </c>
      <c r="F8" s="258" t="e">
        <f>AVERAGE(D16:K16,#REF!)</f>
        <v>#REF!</v>
      </c>
      <c r="G8" s="236">
        <f>AVERAGE(D16:K16)</f>
        <v>0.90252829357629316</v>
      </c>
      <c r="H8" s="237"/>
      <c r="I8" s="236">
        <f>AVERAGE(L16:O16)</f>
        <v>0.92659281588376152</v>
      </c>
      <c r="J8" s="237"/>
      <c r="K8" s="236">
        <f>AVERAGE(D34:O34)</f>
        <v>0.9071707038950152</v>
      </c>
      <c r="L8" s="237"/>
      <c r="M8" s="236">
        <f>AVERAGE(P34:X34)</f>
        <v>0.9039018421576861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109.75308641975309</v>
      </c>
      <c r="G14" s="28">
        <v>86.206896551724142</v>
      </c>
      <c r="H14" s="28">
        <v>166.5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76.957906536725474</v>
      </c>
      <c r="F15" s="35">
        <v>99.177138932050184</v>
      </c>
      <c r="G15" s="35">
        <v>77.854965307361709</v>
      </c>
      <c r="H15" s="35">
        <v>149.08279967614217</v>
      </c>
      <c r="I15" s="35">
        <v>440.71130316551404</v>
      </c>
      <c r="J15" s="35">
        <v>633.24670500079139</v>
      </c>
      <c r="K15" s="36" t="s">
        <v>42</v>
      </c>
      <c r="L15" s="34" t="s">
        <v>42</v>
      </c>
      <c r="M15" s="204">
        <v>96.75</v>
      </c>
      <c r="N15" s="35">
        <v>78.418315805871586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0.90277544206543336</v>
      </c>
      <c r="F16" s="42">
        <f t="shared" si="0"/>
        <v>0.90363872367784759</v>
      </c>
      <c r="G16" s="42">
        <f t="shared" si="0"/>
        <v>0.90311759756539578</v>
      </c>
      <c r="H16" s="42">
        <f t="shared" si="0"/>
        <v>0.89539219024710015</v>
      </c>
      <c r="I16" s="42">
        <f t="shared" si="0"/>
        <v>0.90560765790085096</v>
      </c>
      <c r="J16" s="42">
        <f t="shared" si="0"/>
        <v>0.90463815000113057</v>
      </c>
      <c r="K16" s="43" t="s">
        <v>42</v>
      </c>
      <c r="L16" s="41" t="s">
        <v>42</v>
      </c>
      <c r="M16" s="44">
        <f>M15/M14</f>
        <v>0.95137499999999997</v>
      </c>
      <c r="N16" s="42">
        <f>N15/N14</f>
        <v>0.90181063176752319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0.56585648148148149</v>
      </c>
      <c r="F18" s="47">
        <v>0.55405092592592586</v>
      </c>
      <c r="G18" s="47">
        <v>0.49729166666666658</v>
      </c>
      <c r="H18" s="47">
        <v>0.51824074074074067</v>
      </c>
      <c r="I18" s="47">
        <v>0.42535879629629625</v>
      </c>
      <c r="J18" s="47">
        <v>0.32827546296296295</v>
      </c>
      <c r="K18" s="47" t="s">
        <v>42</v>
      </c>
      <c r="L18" s="46" t="s">
        <v>42</v>
      </c>
      <c r="M18" s="48">
        <v>0.78363425925925934</v>
      </c>
      <c r="N18" s="47">
        <v>0.81648148148148147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20.5</v>
      </c>
      <c r="G23" s="57">
        <v>23.2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287.3909225074583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1020.4053706973608</v>
      </c>
      <c r="N33" s="35">
        <v>842.01145115091799</v>
      </c>
      <c r="O33" s="35">
        <v>792.1508084946596</v>
      </c>
      <c r="P33" s="34">
        <v>259.89510134678812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696.78384069721051</v>
      </c>
      <c r="W33" s="35">
        <v>842.58979127476471</v>
      </c>
      <c r="X33" s="37">
        <v>816.69567239775733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0.87813892988390041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0.92764124608850984</v>
      </c>
      <c r="N34" s="42">
        <f>N33/N32</f>
        <v>0.91522983820751957</v>
      </c>
      <c r="O34" s="42">
        <f>O33/O32</f>
        <v>0.90767280140013074</v>
      </c>
      <c r="P34" s="41">
        <f>P33/P32</f>
        <v>0.86631700448929372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0.929045120929614</v>
      </c>
      <c r="W34" s="42">
        <f>W33/W32</f>
        <v>0.91280560721432857</v>
      </c>
      <c r="X34" s="45">
        <f>X33/X32</f>
        <v>0.9074396359975081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0.34652777777777777</v>
      </c>
      <c r="N35" s="47">
        <v>0.25</v>
      </c>
      <c r="O35" s="47">
        <v>0.25</v>
      </c>
      <c r="P35" s="46">
        <v>0.73541666666666661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0.72916666666666663</v>
      </c>
      <c r="X35" s="49">
        <v>0.72916666666666663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0.42535879629629625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0.35930555555555554</v>
      </c>
      <c r="N36" s="47">
        <v>0.4225694444444445</v>
      </c>
      <c r="O36" s="47">
        <v>0.42184027777777794</v>
      </c>
      <c r="P36" s="46">
        <v>0.74541666666666662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0.71753472222222225</v>
      </c>
      <c r="W36" s="47">
        <v>1.0306597222222216</v>
      </c>
      <c r="X36" s="49">
        <v>1.0394907407407399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469E-6CC0-44A0-A4B3-DFB1AB17C6BB}">
  <sheetPr codeName="工作表77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4" sqref="K44"/>
      <selection pane="bottomLeft" activeCell="K44" sqref="K44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50640</v>
      </c>
      <c r="E1" s="86" t="s">
        <v>3</v>
      </c>
      <c r="F1" s="87">
        <f>SUM(G5:G140)</f>
        <v>992139.39999999979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46291</v>
      </c>
      <c r="B2" s="348"/>
      <c r="C2" s="90" t="s">
        <v>40</v>
      </c>
      <c r="D2" s="91">
        <f>AVERAGE(N21,N38,N55,N72,N89,N106,N123,N140)</f>
        <v>694.74036982086466</v>
      </c>
      <c r="E2" s="91" t="s">
        <v>91</v>
      </c>
      <c r="F2" s="92">
        <f>F1/D1</f>
        <v>19.592010268562397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797</v>
      </c>
      <c r="G5" s="146">
        <f t="shared" ref="G5:G9" si="0">E5*F5</f>
        <v>20435.080000000002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3215.8095511531828</v>
      </c>
      <c r="N5" s="150">
        <f>M5/L5</f>
        <v>321.58095511531826</v>
      </c>
      <c r="O5" s="152">
        <f>L5-I5</f>
        <v>0</v>
      </c>
      <c r="P5" s="153">
        <f>N5-K5</f>
        <v>-38.419044884681739</v>
      </c>
      <c r="Q5" s="154">
        <f>N5/K5</f>
        <v>0.89328043087588405</v>
      </c>
      <c r="R5" s="302">
        <f>Q21</f>
        <v>0.87813892988390041</v>
      </c>
      <c r="S5" s="155">
        <v>0.29166666666666669</v>
      </c>
      <c r="T5" s="156">
        <v>0.30199074074074078</v>
      </c>
      <c r="U5" s="157"/>
      <c r="V5" s="158">
        <v>14.8702835909085</v>
      </c>
      <c r="W5" s="159"/>
      <c r="X5" s="160"/>
      <c r="Y5" s="305"/>
      <c r="Z5" s="306"/>
      <c r="AA5" s="113">
        <f>M5-J5</f>
        <v>-384.19044884681716</v>
      </c>
      <c r="AB5" s="154">
        <f>M5/J5</f>
        <v>0.89328043087588416</v>
      </c>
      <c r="AC5" s="307">
        <f>AB21</f>
        <v>0.8781389298839003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1364</v>
      </c>
      <c r="G6" s="101">
        <f t="shared" si="0"/>
        <v>40265.279999999999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3156.803489074236</v>
      </c>
      <c r="N6" s="104">
        <f>M6/L6</f>
        <v>286.98213537038509</v>
      </c>
      <c r="O6" s="106">
        <f>L6-I6</f>
        <v>0</v>
      </c>
      <c r="P6" s="107">
        <f>N6-K6</f>
        <v>-40.290591902342157</v>
      </c>
      <c r="Q6" s="108">
        <f>N6/K6</f>
        <v>0.8768898580761767</v>
      </c>
      <c r="R6" s="303"/>
      <c r="S6" s="46">
        <v>0.30486111111111114</v>
      </c>
      <c r="T6" s="47">
        <v>0.32285879629629632</v>
      </c>
      <c r="U6" s="109">
        <v>5</v>
      </c>
      <c r="V6" s="110">
        <v>25.924958675207368</v>
      </c>
      <c r="W6" s="111"/>
      <c r="X6" s="114"/>
      <c r="Y6" s="294"/>
      <c r="Z6" s="295"/>
      <c r="AA6" s="115">
        <f>M6-J6</f>
        <v>-443.19651092576396</v>
      </c>
      <c r="AB6" s="108">
        <f>M6/J6</f>
        <v>0.8768898580761767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1641</v>
      </c>
      <c r="G7" s="101">
        <f t="shared" si="0"/>
        <v>48983.850000000006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3154.832951733189</v>
      </c>
      <c r="N7" s="104">
        <f>M7/L7</f>
        <v>286.80299561210808</v>
      </c>
      <c r="O7" s="106">
        <f>L7-I7</f>
        <v>0</v>
      </c>
      <c r="P7" s="107">
        <f>N7-K7</f>
        <v>-40.469731660619175</v>
      </c>
      <c r="Q7" s="108">
        <f>N7/K7</f>
        <v>0.87634248659255254</v>
      </c>
      <c r="R7" s="303"/>
      <c r="S7" s="46">
        <v>0.3263888888888889</v>
      </c>
      <c r="T7" s="47">
        <v>0.34805555555555556</v>
      </c>
      <c r="U7" s="109">
        <v>5.083333333333302</v>
      </c>
      <c r="V7" s="110">
        <v>31.209259414482929</v>
      </c>
      <c r="W7" s="111"/>
      <c r="X7" s="114"/>
      <c r="Y7" s="294"/>
      <c r="Z7" s="295"/>
      <c r="AA7" s="115">
        <f>M7-J7</f>
        <v>-445.16704826681098</v>
      </c>
      <c r="AB7" s="108">
        <f>M7/J7</f>
        <v>0.87634248659255254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121</v>
      </c>
      <c r="G8" s="101">
        <f t="shared" si="0"/>
        <v>3630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3157.7072902507598</v>
      </c>
      <c r="N8" s="104">
        <f>M8/L8</f>
        <v>287.06429911370543</v>
      </c>
      <c r="O8" s="106">
        <f>L8-I8</f>
        <v>0</v>
      </c>
      <c r="P8" s="107">
        <f>N8-K8</f>
        <v>-40.208428159021821</v>
      </c>
      <c r="Q8" s="108">
        <f>N8/K8</f>
        <v>0.87714091395854443</v>
      </c>
      <c r="R8" s="303"/>
      <c r="S8" s="46">
        <v>0.35138888888888886</v>
      </c>
      <c r="T8" s="47">
        <v>0.35297453703703702</v>
      </c>
      <c r="U8" s="109">
        <v>4.799999999999951</v>
      </c>
      <c r="V8" s="110">
        <v>2.2991364723433465</v>
      </c>
      <c r="W8" s="111"/>
      <c r="X8" s="114"/>
      <c r="Y8" s="294"/>
      <c r="Z8" s="295"/>
      <c r="AA8" s="115">
        <f>M8-J8</f>
        <v>-442.2927097492402</v>
      </c>
      <c r="AB8" s="108">
        <f>M8/J8</f>
        <v>0.87714091395854443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510</v>
      </c>
      <c r="G9" s="101">
        <f t="shared" si="0"/>
        <v>14570.7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3121.3474556988344</v>
      </c>
      <c r="N9" s="104">
        <f>M9/L9</f>
        <v>260.11228797490287</v>
      </c>
      <c r="O9" s="106">
        <f>L9-I9</f>
        <v>0</v>
      </c>
      <c r="P9" s="107">
        <f>N9-K9</f>
        <v>-39.88771202509713</v>
      </c>
      <c r="Q9" s="108">
        <f>N9/K9</f>
        <v>0.86704095991634289</v>
      </c>
      <c r="R9" s="303"/>
      <c r="S9" s="46">
        <v>0.3569444444444444</v>
      </c>
      <c r="T9" s="47">
        <v>0.36374999999999996</v>
      </c>
      <c r="U9" s="109">
        <v>5.7166666666666277</v>
      </c>
      <c r="V9" s="110">
        <v>9.8034584211801583</v>
      </c>
      <c r="W9" s="111"/>
      <c r="X9" s="114"/>
      <c r="Y9" s="294"/>
      <c r="Z9" s="295"/>
      <c r="AA9" s="115">
        <f>M9-J9</f>
        <v>-478.65254430116556</v>
      </c>
      <c r="AB9" s="108">
        <f>M9/J9</f>
        <v>0.86704095991634289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3161.3001475820411</v>
      </c>
      <c r="N21" s="136">
        <f>M21/L21</f>
        <v>287.3909225074583</v>
      </c>
      <c r="O21" s="137">
        <f>L21-I21</f>
        <v>0</v>
      </c>
      <c r="P21" s="138">
        <f>N21-K21</f>
        <v>-39.881804765268953</v>
      </c>
      <c r="Q21" s="139">
        <f>N21/K21</f>
        <v>0.87813892988390041</v>
      </c>
      <c r="R21" s="304"/>
      <c r="S21" s="140">
        <v>0.29166666666666669</v>
      </c>
      <c r="T21" s="141">
        <v>0.42535879629629625</v>
      </c>
      <c r="U21" s="142"/>
      <c r="V21" s="164"/>
      <c r="W21" s="165"/>
      <c r="X21" s="136"/>
      <c r="Y21" s="290"/>
      <c r="Z21" s="291"/>
      <c r="AA21" s="166">
        <f>M21-J21</f>
        <v>-438.69985241795894</v>
      </c>
      <c r="AB21" s="139">
        <f>M21/J21</f>
        <v>0.8781389298839003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939</v>
      </c>
      <c r="G22" s="146">
        <f t="shared" ref="G22" si="5">E22*F22</f>
        <v>17399.670000000002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3061.2161120920823</v>
      </c>
      <c r="N22" s="150">
        <f>M22/L22</f>
        <v>1020.4053706973608</v>
      </c>
      <c r="O22" s="152">
        <f>L22-I22</f>
        <v>0</v>
      </c>
      <c r="P22" s="153">
        <f>N22-K22</f>
        <v>-79.594629302639191</v>
      </c>
      <c r="Q22" s="154">
        <f>N22/K22</f>
        <v>0.92764124608850984</v>
      </c>
      <c r="R22" s="302">
        <f>Q38</f>
        <v>0.92764124608850984</v>
      </c>
      <c r="S22" s="155">
        <v>0.34652777777777777</v>
      </c>
      <c r="T22" s="156">
        <v>0.35930555555555554</v>
      </c>
      <c r="U22" s="157"/>
      <c r="V22" s="110">
        <v>18.404450367764586</v>
      </c>
      <c r="W22" s="159"/>
      <c r="X22" s="160"/>
      <c r="Y22" s="305"/>
      <c r="Z22" s="306"/>
      <c r="AA22" s="113">
        <f>M22-J22</f>
        <v>-238.78388790791769</v>
      </c>
      <c r="AB22" s="154">
        <f>M22/J22</f>
        <v>0.92764124608850984</v>
      </c>
      <c r="AC22" s="307">
        <f>AB38</f>
        <v>0.92764124608850984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3061.2161120920823</v>
      </c>
      <c r="N38" s="136">
        <f t="shared" ref="N38:N46" si="9">M38/L38</f>
        <v>1020.4053706973608</v>
      </c>
      <c r="O38" s="137">
        <f t="shared" ref="O38:O46" si="10">L38-I38</f>
        <v>0</v>
      </c>
      <c r="P38" s="138">
        <f t="shared" ref="P38:P46" si="11">N38-K38</f>
        <v>-79.594629302639191</v>
      </c>
      <c r="Q38" s="139">
        <f t="shared" ref="Q38:Q46" si="12">N38/K38</f>
        <v>0.92764124608850984</v>
      </c>
      <c r="R38" s="304"/>
      <c r="S38" s="140">
        <v>0.34652777777777777</v>
      </c>
      <c r="T38" s="141">
        <v>0.35930555555555554</v>
      </c>
      <c r="U38" s="142"/>
      <c r="V38" s="164"/>
      <c r="W38" s="97"/>
      <c r="X38" s="67"/>
      <c r="Y38" s="290"/>
      <c r="Z38" s="291"/>
      <c r="AA38" s="166">
        <f t="shared" ref="AA38:AA46" si="13">M38-J38</f>
        <v>-238.78388790791769</v>
      </c>
      <c r="AB38" s="139">
        <f t="shared" ref="AB38:AB46" si="14">M38/J38</f>
        <v>0.92764124608850984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473</v>
      </c>
      <c r="G39" s="146">
        <f t="shared" ref="G39:G46" si="15">E39*F39</f>
        <v>11739.86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3272.8135669520748</v>
      </c>
      <c r="N39" s="150">
        <f t="shared" si="9"/>
        <v>654.56271339041496</v>
      </c>
      <c r="O39" s="152">
        <f t="shared" si="10"/>
        <v>0</v>
      </c>
      <c r="P39" s="153">
        <f t="shared" si="11"/>
        <v>-65.437286609585044</v>
      </c>
      <c r="Q39" s="154">
        <f t="shared" si="12"/>
        <v>0.9091148797089097</v>
      </c>
      <c r="R39" s="302">
        <f>Q55</f>
        <v>0.91522983820751957</v>
      </c>
      <c r="S39" s="155">
        <v>0.25</v>
      </c>
      <c r="T39" s="156">
        <v>0.25601851851851853</v>
      </c>
      <c r="U39" s="157"/>
      <c r="V39" s="158">
        <v>8.6714380209655193</v>
      </c>
      <c r="W39" s="159"/>
      <c r="X39" s="160"/>
      <c r="Y39" s="305"/>
      <c r="Z39" s="306"/>
      <c r="AA39" s="113">
        <f t="shared" si="13"/>
        <v>-327.18643304792522</v>
      </c>
      <c r="AB39" s="154">
        <f t="shared" si="14"/>
        <v>0.9091148797089097</v>
      </c>
      <c r="AC39" s="307">
        <f>AB55</f>
        <v>0.91522983820751957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328</v>
      </c>
      <c r="G40" s="101">
        <f t="shared" si="15"/>
        <v>8209.84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3265.8027961654948</v>
      </c>
      <c r="N40" s="104">
        <f t="shared" si="9"/>
        <v>653.16055923309898</v>
      </c>
      <c r="O40" s="106">
        <f t="shared" si="10"/>
        <v>0</v>
      </c>
      <c r="P40" s="107">
        <f t="shared" si="11"/>
        <v>-66.839440766901021</v>
      </c>
      <c r="Q40" s="108">
        <f t="shared" si="12"/>
        <v>0.90716744337930411</v>
      </c>
      <c r="R40" s="303"/>
      <c r="S40" s="46">
        <v>0.26527777777777778</v>
      </c>
      <c r="T40" s="47">
        <v>0.26945601851851853</v>
      </c>
      <c r="U40" s="109">
        <v>13.333333333333313</v>
      </c>
      <c r="V40" s="110">
        <v>6.0260833945965899</v>
      </c>
      <c r="W40" s="111"/>
      <c r="X40" s="114"/>
      <c r="Y40" s="294"/>
      <c r="Z40" s="295"/>
      <c r="AA40" s="115">
        <f t="shared" si="13"/>
        <v>-334.19720383450522</v>
      </c>
      <c r="AB40" s="108">
        <f t="shared" si="14"/>
        <v>0.90716744337930411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496</v>
      </c>
      <c r="G41" s="101">
        <f t="shared" si="15"/>
        <v>11804.800000000001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3268.5081466247357</v>
      </c>
      <c r="N41" s="104">
        <f t="shared" si="9"/>
        <v>817.12703665618392</v>
      </c>
      <c r="O41" s="106">
        <f t="shared" si="10"/>
        <v>0</v>
      </c>
      <c r="P41" s="107">
        <f t="shared" si="11"/>
        <v>-82.872963343816082</v>
      </c>
      <c r="Q41" s="108">
        <f t="shared" si="12"/>
        <v>0.90791892961798215</v>
      </c>
      <c r="R41" s="303"/>
      <c r="S41" s="46">
        <v>0.27916666666666667</v>
      </c>
      <c r="T41" s="47">
        <v>0.28548611111111111</v>
      </c>
      <c r="U41" s="109">
        <v>13.983333333333334</v>
      </c>
      <c r="V41" s="110">
        <v>9.1050713857733605</v>
      </c>
      <c r="W41" s="111"/>
      <c r="X41" s="114"/>
      <c r="Y41" s="294"/>
      <c r="Z41" s="295"/>
      <c r="AA41" s="115">
        <f t="shared" si="13"/>
        <v>-331.49185337526433</v>
      </c>
      <c r="AB41" s="108">
        <f t="shared" si="14"/>
        <v>0.90791892961798215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398</v>
      </c>
      <c r="G42" s="101">
        <f t="shared" si="15"/>
        <v>11940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3068.4312781355457</v>
      </c>
      <c r="N42" s="104">
        <f t="shared" si="9"/>
        <v>767.10781953388641</v>
      </c>
      <c r="O42" s="106">
        <f t="shared" si="10"/>
        <v>0</v>
      </c>
      <c r="P42" s="107">
        <f t="shared" si="11"/>
        <v>-57.892180466113587</v>
      </c>
      <c r="Q42" s="108">
        <f t="shared" si="12"/>
        <v>0.92982766004107442</v>
      </c>
      <c r="R42" s="303"/>
      <c r="S42" s="46">
        <v>0.2951388888888889</v>
      </c>
      <c r="T42" s="47">
        <v>0.30053240740740739</v>
      </c>
      <c r="U42" s="109">
        <v>13.900000000000015</v>
      </c>
      <c r="V42" s="110">
        <v>7.782478353078865</v>
      </c>
      <c r="W42" s="111"/>
      <c r="X42" s="114"/>
      <c r="Y42" s="294"/>
      <c r="Z42" s="295"/>
      <c r="AA42" s="115">
        <f t="shared" si="13"/>
        <v>-231.56872186445435</v>
      </c>
      <c r="AB42" s="108">
        <f t="shared" si="14"/>
        <v>0.92982766004107442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533</v>
      </c>
      <c r="G43" s="101">
        <f t="shared" si="15"/>
        <v>9689.94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3265.2093510876198</v>
      </c>
      <c r="N43" s="104">
        <f t="shared" si="9"/>
        <v>1088.4031170292067</v>
      </c>
      <c r="O43" s="106">
        <f t="shared" si="10"/>
        <v>0</v>
      </c>
      <c r="P43" s="107">
        <f t="shared" si="11"/>
        <v>-111.59688297079333</v>
      </c>
      <c r="Q43" s="108">
        <f t="shared" si="12"/>
        <v>0.90700259752433887</v>
      </c>
      <c r="R43" s="303"/>
      <c r="S43" s="46">
        <v>0.30972222222222223</v>
      </c>
      <c r="T43" s="47">
        <v>0.3165162037037037</v>
      </c>
      <c r="U43" s="109">
        <v>13.233333333333377</v>
      </c>
      <c r="V43" s="110">
        <v>9.7941652621286508</v>
      </c>
      <c r="W43" s="111"/>
      <c r="X43" s="114"/>
      <c r="Y43" s="294"/>
      <c r="Z43" s="295"/>
      <c r="AA43" s="115">
        <f t="shared" si="13"/>
        <v>-334.79064891238022</v>
      </c>
      <c r="AB43" s="108">
        <f t="shared" si="14"/>
        <v>0.90700259752433887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785</v>
      </c>
      <c r="G44" s="119">
        <f t="shared" si="15"/>
        <v>13399.95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3066.262580897268</v>
      </c>
      <c r="N44" s="104">
        <f t="shared" si="9"/>
        <v>1022.087526965756</v>
      </c>
      <c r="O44" s="106">
        <f t="shared" si="10"/>
        <v>0</v>
      </c>
      <c r="P44" s="107">
        <f t="shared" si="11"/>
        <v>-77.912473034244044</v>
      </c>
      <c r="Q44" s="108">
        <f t="shared" si="12"/>
        <v>0.92917047905977812</v>
      </c>
      <c r="R44" s="303"/>
      <c r="S44" s="46">
        <v>0.32569444444444445</v>
      </c>
      <c r="T44" s="118">
        <v>0.33635416666666668</v>
      </c>
      <c r="U44" s="109">
        <v>13.216666666666681</v>
      </c>
      <c r="V44" s="110">
        <v>15.360719689641622</v>
      </c>
      <c r="W44" s="111"/>
      <c r="X44" s="114"/>
      <c r="Y44" s="294"/>
      <c r="Z44" s="295"/>
      <c r="AA44" s="115">
        <f t="shared" si="13"/>
        <v>-233.73741910273202</v>
      </c>
      <c r="AB44" s="108">
        <f t="shared" si="14"/>
        <v>0.92917047905977812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2192</v>
      </c>
      <c r="G45" s="119">
        <f t="shared" si="15"/>
        <v>30753.759999999998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2785.8468431031401</v>
      </c>
      <c r="N45" s="104">
        <f t="shared" si="9"/>
        <v>928.61561436771342</v>
      </c>
      <c r="O45" s="121">
        <f t="shared" si="10"/>
        <v>0</v>
      </c>
      <c r="P45" s="122">
        <f t="shared" si="11"/>
        <v>-71.38438563228658</v>
      </c>
      <c r="Q45" s="123">
        <f t="shared" si="12"/>
        <v>0.92861561436771345</v>
      </c>
      <c r="R45" s="303"/>
      <c r="S45" s="46">
        <v>0.34583333333333338</v>
      </c>
      <c r="T45" s="118">
        <v>0.37861111111111118</v>
      </c>
      <c r="U45" s="109">
        <v>13.650000000000055</v>
      </c>
      <c r="V45" s="110">
        <v>47.2100612155335</v>
      </c>
      <c r="W45" s="111"/>
      <c r="X45" s="114"/>
      <c r="Y45" s="294"/>
      <c r="Z45" s="295"/>
      <c r="AA45" s="115">
        <f t="shared" si="13"/>
        <v>-214.15315689685985</v>
      </c>
      <c r="AB45" s="108">
        <f t="shared" si="14"/>
        <v>0.92861561436771334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2696</v>
      </c>
      <c r="G46" s="119">
        <f t="shared" si="15"/>
        <v>38498.879999999997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3267.4689715616628</v>
      </c>
      <c r="N46" s="104">
        <f t="shared" si="9"/>
        <v>1089.1563238538877</v>
      </c>
      <c r="O46" s="121">
        <f t="shared" si="10"/>
        <v>0</v>
      </c>
      <c r="P46" s="122">
        <f t="shared" si="11"/>
        <v>-110.84367614611233</v>
      </c>
      <c r="Q46" s="123">
        <f t="shared" si="12"/>
        <v>0.90763026987823969</v>
      </c>
      <c r="R46" s="303"/>
      <c r="S46" s="46">
        <v>0.38819444444444451</v>
      </c>
      <c r="T46" s="118">
        <v>0.4225694444444445</v>
      </c>
      <c r="U46" s="109">
        <v>13.799999999999999</v>
      </c>
      <c r="V46" s="110">
        <v>49.506208446927651</v>
      </c>
      <c r="W46" s="111"/>
      <c r="X46" s="114"/>
      <c r="Y46" s="294"/>
      <c r="Z46" s="295"/>
      <c r="AA46" s="115">
        <f t="shared" si="13"/>
        <v>-332.53102843833722</v>
      </c>
      <c r="AB46" s="108">
        <f t="shared" si="14"/>
        <v>0.90763026987823969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3157.5429418159424</v>
      </c>
      <c r="N55" s="136">
        <f t="shared" ref="N55:N63" si="21">M55/L55</f>
        <v>842.01145115091799</v>
      </c>
      <c r="O55" s="137">
        <f t="shared" ref="O55:O63" si="22">L55-I55</f>
        <v>0</v>
      </c>
      <c r="P55" s="138">
        <f t="shared" ref="P55:P63" si="23">N55-K55</f>
        <v>-77.988548849082008</v>
      </c>
      <c r="Q55" s="139">
        <f t="shared" ref="Q55:Q63" si="24">N55/K55</f>
        <v>0.91522983820751957</v>
      </c>
      <c r="R55" s="304"/>
      <c r="S55" s="140">
        <v>0.25</v>
      </c>
      <c r="T55" s="141">
        <v>0.4225694444444445</v>
      </c>
      <c r="U55" s="142"/>
      <c r="V55" s="164"/>
      <c r="W55" s="97"/>
      <c r="X55" s="67"/>
      <c r="Y55" s="290"/>
      <c r="Z55" s="291"/>
      <c r="AA55" s="166">
        <f t="shared" ref="AA55:AA63" si="25">M55-J55</f>
        <v>-292.45705818405759</v>
      </c>
      <c r="AB55" s="139">
        <f t="shared" ref="AB55:AB63" si="26">M55/J55</f>
        <v>0.91522983820751957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947</v>
      </c>
      <c r="G56" s="146">
        <f t="shared" ref="G56:G63" si="27">E56*F56</f>
        <v>17216.46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3268.1581256046002</v>
      </c>
      <c r="N56" s="150">
        <f t="shared" si="21"/>
        <v>1089.3860418682</v>
      </c>
      <c r="O56" s="152">
        <f t="shared" si="22"/>
        <v>0</v>
      </c>
      <c r="P56" s="153">
        <f t="shared" si="23"/>
        <v>-110.61395813180002</v>
      </c>
      <c r="Q56" s="154">
        <f t="shared" si="24"/>
        <v>0.90782170155683328</v>
      </c>
      <c r="R56" s="302">
        <f>Q72</f>
        <v>0.90767280140013074</v>
      </c>
      <c r="S56" s="155">
        <v>0.25</v>
      </c>
      <c r="T56" s="156">
        <v>0.26207175925925924</v>
      </c>
      <c r="U56" s="157"/>
      <c r="V56" s="158">
        <v>17.385939668842816</v>
      </c>
      <c r="W56" s="156"/>
      <c r="X56" s="167"/>
      <c r="Y56" s="305"/>
      <c r="Z56" s="306"/>
      <c r="AA56" s="113">
        <f t="shared" si="25"/>
        <v>-331.84187439539983</v>
      </c>
      <c r="AB56" s="154">
        <f t="shared" si="26"/>
        <v>0.90782170155683339</v>
      </c>
      <c r="AC56" s="307">
        <f>AB72</f>
        <v>0.90767280140013074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389</v>
      </c>
      <c r="G57" s="101">
        <f t="shared" si="27"/>
        <v>8060.08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3268.2558932501815</v>
      </c>
      <c r="N57" s="104">
        <f t="shared" si="21"/>
        <v>1089.4186310833938</v>
      </c>
      <c r="O57" s="106">
        <f t="shared" si="22"/>
        <v>0</v>
      </c>
      <c r="P57" s="107">
        <f t="shared" si="23"/>
        <v>-110.58136891660615</v>
      </c>
      <c r="Q57" s="108">
        <f t="shared" si="24"/>
        <v>0.90784885923616154</v>
      </c>
      <c r="R57" s="303"/>
      <c r="S57" s="46">
        <v>0.27152777777777781</v>
      </c>
      <c r="T57" s="47">
        <v>0.27648148148148149</v>
      </c>
      <c r="U57" s="109">
        <v>13.616666666666744</v>
      </c>
      <c r="V57" s="110">
        <v>7.1414236713236905</v>
      </c>
      <c r="W57" s="111"/>
      <c r="X57" s="13"/>
      <c r="Y57" s="294"/>
      <c r="Z57" s="295"/>
      <c r="AA57" s="115">
        <f t="shared" si="25"/>
        <v>-331.74410674981846</v>
      </c>
      <c r="AB57" s="108">
        <f t="shared" si="26"/>
        <v>0.90784885923616154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591</v>
      </c>
      <c r="G58" s="101">
        <f t="shared" si="27"/>
        <v>17730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3266.5227029180155</v>
      </c>
      <c r="N58" s="104">
        <f t="shared" si="21"/>
        <v>816.63067572950388</v>
      </c>
      <c r="O58" s="106">
        <f t="shared" si="22"/>
        <v>0</v>
      </c>
      <c r="P58" s="107">
        <f t="shared" si="23"/>
        <v>-83.369324270496122</v>
      </c>
      <c r="Q58" s="108">
        <f t="shared" si="24"/>
        <v>0.90736741747722649</v>
      </c>
      <c r="R58" s="303"/>
      <c r="S58" s="46">
        <v>0.28611111111111115</v>
      </c>
      <c r="T58" s="47">
        <v>0.29364583333333338</v>
      </c>
      <c r="U58" s="109">
        <v>13.866666666666703</v>
      </c>
      <c r="V58" s="110">
        <v>10.855580452057856</v>
      </c>
      <c r="W58" s="111"/>
      <c r="X58" s="13"/>
      <c r="Y58" s="294"/>
      <c r="Z58" s="295"/>
      <c r="AA58" s="115">
        <f t="shared" si="25"/>
        <v>-333.47729708198449</v>
      </c>
      <c r="AB58" s="108">
        <f t="shared" si="26"/>
        <v>0.90736741747722649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854</v>
      </c>
      <c r="G59" s="101">
        <f t="shared" si="27"/>
        <v>21145.040000000001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3266.3150946206138</v>
      </c>
      <c r="N59" s="104">
        <f t="shared" si="21"/>
        <v>816.57877365515344</v>
      </c>
      <c r="O59" s="106">
        <f t="shared" si="22"/>
        <v>0</v>
      </c>
      <c r="P59" s="107">
        <f t="shared" si="23"/>
        <v>-83.421226344846559</v>
      </c>
      <c r="Q59" s="108">
        <f t="shared" si="24"/>
        <v>0.9073097485057261</v>
      </c>
      <c r="R59" s="303"/>
      <c r="S59" s="46">
        <v>0.30277777777777781</v>
      </c>
      <c r="T59" s="47">
        <v>0.31366898148148153</v>
      </c>
      <c r="U59" s="109">
        <v>13.149999999999977</v>
      </c>
      <c r="V59" s="110">
        <v>15.687402628236509</v>
      </c>
      <c r="W59" s="111"/>
      <c r="X59" s="114"/>
      <c r="Y59" s="294"/>
      <c r="Z59" s="295"/>
      <c r="AA59" s="115">
        <f t="shared" si="25"/>
        <v>-333.68490537938624</v>
      </c>
      <c r="AB59" s="108">
        <f t="shared" si="26"/>
        <v>0.9073097485057261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1332</v>
      </c>
      <c r="G60" s="101">
        <f t="shared" si="27"/>
        <v>23829.48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3267.117732720707</v>
      </c>
      <c r="N60" s="104">
        <f t="shared" si="21"/>
        <v>816.77943318017674</v>
      </c>
      <c r="O60" s="106">
        <f t="shared" si="22"/>
        <v>0</v>
      </c>
      <c r="P60" s="107">
        <f t="shared" si="23"/>
        <v>-83.220566819823262</v>
      </c>
      <c r="Q60" s="108">
        <f t="shared" si="24"/>
        <v>0.90753270353352966</v>
      </c>
      <c r="R60" s="303"/>
      <c r="S60" s="46">
        <v>0.32291666666666674</v>
      </c>
      <c r="T60" s="47">
        <v>0.3398958333333334</v>
      </c>
      <c r="U60" s="109">
        <v>13.316666666666697</v>
      </c>
      <c r="V60" s="110">
        <v>24.461928384027431</v>
      </c>
      <c r="W60" s="111"/>
      <c r="X60" s="114"/>
      <c r="Y60" s="294"/>
      <c r="Z60" s="295"/>
      <c r="AA60" s="115">
        <f t="shared" si="25"/>
        <v>-332.88226727929305</v>
      </c>
      <c r="AB60" s="108">
        <f t="shared" si="26"/>
        <v>0.90753270353352966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1137</v>
      </c>
      <c r="G61" s="119">
        <f t="shared" si="27"/>
        <v>25377.84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3267.9456220132588</v>
      </c>
      <c r="N61" s="104">
        <f t="shared" si="21"/>
        <v>653.58912440265181</v>
      </c>
      <c r="O61" s="106">
        <f t="shared" si="22"/>
        <v>0</v>
      </c>
      <c r="P61" s="107">
        <f t="shared" si="23"/>
        <v>-66.410875597348195</v>
      </c>
      <c r="Q61" s="108">
        <f t="shared" si="24"/>
        <v>0.90776267278146083</v>
      </c>
      <c r="R61" s="303"/>
      <c r="S61" s="46">
        <v>0.34930555555555565</v>
      </c>
      <c r="T61" s="118">
        <v>0.3637962962962964</v>
      </c>
      <c r="U61" s="109">
        <v>13.55000000000004</v>
      </c>
      <c r="V61" s="110">
        <v>20.875500357307725</v>
      </c>
      <c r="W61" s="111"/>
      <c r="X61" s="49"/>
      <c r="Y61" s="294"/>
      <c r="Z61" s="295"/>
      <c r="AA61" s="115">
        <f t="shared" si="25"/>
        <v>-332.0543779867412</v>
      </c>
      <c r="AB61" s="108">
        <f t="shared" si="26"/>
        <v>0.90776267278146072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861</v>
      </c>
      <c r="G62" s="119">
        <f t="shared" si="27"/>
        <v>23660.28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3269.4228218819371</v>
      </c>
      <c r="N62" s="104">
        <f t="shared" si="21"/>
        <v>653.8845643763874</v>
      </c>
      <c r="O62" s="121">
        <f t="shared" si="22"/>
        <v>0</v>
      </c>
      <c r="P62" s="122">
        <f t="shared" si="23"/>
        <v>-66.115435623612598</v>
      </c>
      <c r="Q62" s="123">
        <f t="shared" si="24"/>
        <v>0.90817300607831586</v>
      </c>
      <c r="R62" s="303"/>
      <c r="S62" s="46">
        <v>0.37291666666666679</v>
      </c>
      <c r="T62" s="118">
        <v>0.383888888888889</v>
      </c>
      <c r="U62" s="109">
        <v>13.133333333333361</v>
      </c>
      <c r="V62" s="110">
        <v>15.800954117725158</v>
      </c>
      <c r="W62" s="111"/>
      <c r="X62" s="114"/>
      <c r="Y62" s="294"/>
      <c r="Z62" s="295"/>
      <c r="AA62" s="115">
        <f t="shared" si="25"/>
        <v>-330.57717811806288</v>
      </c>
      <c r="AB62" s="108">
        <f t="shared" si="26"/>
        <v>0.90817300607831586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2258</v>
      </c>
      <c r="G63" s="119">
        <f t="shared" si="27"/>
        <v>37618.28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3267.238687314451</v>
      </c>
      <c r="N63" s="104">
        <f t="shared" si="21"/>
        <v>653.44773746289025</v>
      </c>
      <c r="O63" s="121">
        <f t="shared" si="22"/>
        <v>0</v>
      </c>
      <c r="P63" s="122">
        <f t="shared" si="23"/>
        <v>-66.552262537109755</v>
      </c>
      <c r="Q63" s="123">
        <f t="shared" si="24"/>
        <v>0.907566302031792</v>
      </c>
      <c r="R63" s="303"/>
      <c r="S63" s="46">
        <v>0.39305555555555571</v>
      </c>
      <c r="T63" s="118">
        <v>0.42184027777777794</v>
      </c>
      <c r="U63" s="109">
        <v>13.200000000000065</v>
      </c>
      <c r="V63" s="110">
        <v>41.466208307957913</v>
      </c>
      <c r="W63" s="111"/>
      <c r="X63" s="114"/>
      <c r="Y63" s="294"/>
      <c r="Z63" s="295"/>
      <c r="AA63" s="115">
        <f t="shared" si="25"/>
        <v>-332.761312685549</v>
      </c>
      <c r="AB63" s="108">
        <f t="shared" si="26"/>
        <v>0.90756630203179189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3267.6220850404707</v>
      </c>
      <c r="N72" s="136">
        <f>M72/L72</f>
        <v>792.1508084946596</v>
      </c>
      <c r="O72" s="137">
        <f>L72-I72</f>
        <v>0</v>
      </c>
      <c r="P72" s="138">
        <f>N72-K72</f>
        <v>-80.576464232613148</v>
      </c>
      <c r="Q72" s="139">
        <f>N72/K72</f>
        <v>0.90767280140013074</v>
      </c>
      <c r="R72" s="304"/>
      <c r="S72" s="140">
        <v>0.25</v>
      </c>
      <c r="T72" s="141">
        <v>0.42184027777777794</v>
      </c>
      <c r="U72" s="142"/>
      <c r="V72" s="164"/>
      <c r="W72" s="165"/>
      <c r="X72" s="136"/>
      <c r="Y72" s="290"/>
      <c r="Z72" s="291"/>
      <c r="AA72" s="166">
        <f>M72-J72</f>
        <v>-332.37791495952933</v>
      </c>
      <c r="AB72" s="139">
        <f>M72/J72</f>
        <v>0.90767280140013074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749</v>
      </c>
      <c r="G73" s="146">
        <f t="shared" ref="G73" si="32">E73*F73</f>
        <v>21398.93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3118.7412161614575</v>
      </c>
      <c r="N73" s="150">
        <f>M73/L73</f>
        <v>259.89510134678812</v>
      </c>
      <c r="O73" s="152">
        <f>L73-I73</f>
        <v>0</v>
      </c>
      <c r="P73" s="153">
        <f>N73-K73</f>
        <v>-40.104898653211876</v>
      </c>
      <c r="Q73" s="154">
        <f>N73/K73</f>
        <v>0.86631700448929372</v>
      </c>
      <c r="R73" s="302">
        <f>Q89</f>
        <v>0.86631700448929372</v>
      </c>
      <c r="S73" s="155">
        <v>0.73541666666666661</v>
      </c>
      <c r="T73" s="156">
        <v>0.74541666666666662</v>
      </c>
      <c r="U73" s="157"/>
      <c r="V73" s="158">
        <v>14.409659822725558</v>
      </c>
      <c r="W73" s="156"/>
      <c r="X73" s="167"/>
      <c r="Y73" s="305"/>
      <c r="Z73" s="306"/>
      <c r="AA73" s="113">
        <f>M73-J73</f>
        <v>-481.25878383854251</v>
      </c>
      <c r="AB73" s="154">
        <f>M73/J73</f>
        <v>0.86631700448929372</v>
      </c>
      <c r="AC73" s="307">
        <f>AB89</f>
        <v>0.86631700448929372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3118.7412161614575</v>
      </c>
      <c r="N89" s="136">
        <f>M89/L89</f>
        <v>259.89510134678812</v>
      </c>
      <c r="O89" s="137">
        <f>L89-I89</f>
        <v>0</v>
      </c>
      <c r="P89" s="138">
        <f>N89-K89</f>
        <v>-40.104898653211876</v>
      </c>
      <c r="Q89" s="139">
        <f>N89/K89</f>
        <v>0.86631700448929372</v>
      </c>
      <c r="R89" s="304"/>
      <c r="S89" s="140">
        <v>0.73541666666666661</v>
      </c>
      <c r="T89" s="141">
        <v>0.74541666666666662</v>
      </c>
      <c r="U89" s="142"/>
      <c r="V89" s="164"/>
      <c r="W89" s="165"/>
      <c r="X89" s="136"/>
      <c r="Y89" s="290"/>
      <c r="Z89" s="291"/>
      <c r="AA89" s="166">
        <f>M89-J89</f>
        <v>-481.25878383854251</v>
      </c>
      <c r="AB89" s="139">
        <f>M89/J89</f>
        <v>0.86631700448929372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616</v>
      </c>
      <c r="G90" s="146">
        <f t="shared" ref="G90" si="36">E90*F90</f>
        <v>15116.64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2787.135362788842</v>
      </c>
      <c r="N90" s="150">
        <f>M90/L90</f>
        <v>696.78384069721051</v>
      </c>
      <c r="O90" s="152">
        <f>L90-I90</f>
        <v>0</v>
      </c>
      <c r="P90" s="153">
        <f>N90-K90</f>
        <v>-53.216159302789492</v>
      </c>
      <c r="Q90" s="154">
        <f>N90/K90</f>
        <v>0.929045120929614</v>
      </c>
      <c r="R90" s="302">
        <f>Q106</f>
        <v>0.929045120929614</v>
      </c>
      <c r="S90" s="155">
        <v>0.70833333333333337</v>
      </c>
      <c r="T90" s="156">
        <v>0.71753472222222225</v>
      </c>
      <c r="U90" s="157"/>
      <c r="V90" s="158">
        <v>13.260927507667718</v>
      </c>
      <c r="W90" s="159"/>
      <c r="X90" s="160"/>
      <c r="Y90" s="305"/>
      <c r="Z90" s="306"/>
      <c r="AA90" s="113">
        <f>M90-J90</f>
        <v>-212.86463721115797</v>
      </c>
      <c r="AB90" s="154">
        <f>M90/J90</f>
        <v>0.929045120929614</v>
      </c>
      <c r="AC90" s="307">
        <f>AB106</f>
        <v>0.929045120929614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2787.135362788842</v>
      </c>
      <c r="N106" s="136">
        <f t="shared" ref="N106:N120" si="40">M106/L106</f>
        <v>696.78384069721051</v>
      </c>
      <c r="O106" s="137">
        <f t="shared" ref="O106:O120" si="41">L106-I106</f>
        <v>0</v>
      </c>
      <c r="P106" s="138">
        <f t="shared" ref="P106:P120" si="42">N106-K106</f>
        <v>-53.216159302789492</v>
      </c>
      <c r="Q106" s="139">
        <f t="shared" ref="Q106:Q120" si="43">N106/K106</f>
        <v>0.929045120929614</v>
      </c>
      <c r="R106" s="304"/>
      <c r="S106" s="140">
        <v>0.70833333333333337</v>
      </c>
      <c r="T106" s="141">
        <v>0.71753472222222225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-212.86463721115797</v>
      </c>
      <c r="AB106" s="139">
        <f t="shared" ref="AB106:AB120" si="45">M106/J106</f>
        <v>0.929045120929614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454</v>
      </c>
      <c r="G107" s="146">
        <f t="shared" ref="G107:G120" si="46">E107*F107</f>
        <v>8253.7199999999993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2785.2538193692021</v>
      </c>
      <c r="N107" s="150">
        <f t="shared" si="40"/>
        <v>928.41793978973408</v>
      </c>
      <c r="O107" s="152">
        <f t="shared" si="41"/>
        <v>0</v>
      </c>
      <c r="P107" s="153">
        <f t="shared" si="42"/>
        <v>-71.582060210265922</v>
      </c>
      <c r="Q107" s="154">
        <f t="shared" si="43"/>
        <v>0.92841793978973408</v>
      </c>
      <c r="R107" s="302">
        <f>Q123</f>
        <v>0.91280560721432857</v>
      </c>
      <c r="S107" s="155">
        <v>0.72916666666666663</v>
      </c>
      <c r="T107" s="156">
        <v>0.73594907407407406</v>
      </c>
      <c r="U107" s="157"/>
      <c r="V107" s="158">
        <v>9.7800781424542684</v>
      </c>
      <c r="W107" s="159"/>
      <c r="X107" s="160"/>
      <c r="Y107" s="305"/>
      <c r="Z107" s="306"/>
      <c r="AA107" s="113">
        <f t="shared" si="44"/>
        <v>-214.74618063079788</v>
      </c>
      <c r="AB107" s="154">
        <f t="shared" si="45"/>
        <v>0.92841793978973408</v>
      </c>
      <c r="AC107" s="307">
        <f>AB123</f>
        <v>0.91280560721432846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265</v>
      </c>
      <c r="G108" s="101">
        <f t="shared" si="46"/>
        <v>4817.7</v>
      </c>
      <c r="H108" s="26">
        <v>2</v>
      </c>
      <c r="I108" s="102">
        <v>3</v>
      </c>
      <c r="J108" s="103">
        <v>3600</v>
      </c>
      <c r="K108" s="104">
        <f t="shared" ref="K108:K137" si="48">J108/I108</f>
        <v>1200</v>
      </c>
      <c r="L108" s="105">
        <v>3</v>
      </c>
      <c r="M108" s="103">
        <f t="shared" si="47"/>
        <v>3270.8767457470281</v>
      </c>
      <c r="N108" s="104">
        <f t="shared" si="40"/>
        <v>1090.2922485823426</v>
      </c>
      <c r="O108" s="106">
        <f t="shared" si="41"/>
        <v>0</v>
      </c>
      <c r="P108" s="107">
        <f t="shared" si="42"/>
        <v>-109.70775141765739</v>
      </c>
      <c r="Q108" s="108">
        <f t="shared" si="43"/>
        <v>0.90857687381861885</v>
      </c>
      <c r="R108" s="303"/>
      <c r="S108" s="46">
        <v>0.7451388888888888</v>
      </c>
      <c r="T108" s="47">
        <v>0.74850694444444432</v>
      </c>
      <c r="U108" s="109">
        <v>13.233333333333217</v>
      </c>
      <c r="V108" s="110">
        <v>4.8610819776911631</v>
      </c>
      <c r="W108" s="111"/>
      <c r="X108" s="114"/>
      <c r="Y108" s="294"/>
      <c r="Z108" s="295"/>
      <c r="AA108" s="115">
        <f t="shared" si="44"/>
        <v>-329.12325425297195</v>
      </c>
      <c r="AB108" s="108">
        <f t="shared" si="45"/>
        <v>0.90857687381861896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336</v>
      </c>
      <c r="G109" s="101">
        <f t="shared" si="46"/>
        <v>5611.2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3265.5645702509592</v>
      </c>
      <c r="N109" s="104">
        <f t="shared" si="40"/>
        <v>1088.5215234169864</v>
      </c>
      <c r="O109" s="106">
        <f t="shared" si="41"/>
        <v>0</v>
      </c>
      <c r="P109" s="107">
        <f t="shared" si="42"/>
        <v>-111.47847658301362</v>
      </c>
      <c r="Q109" s="108">
        <f t="shared" si="43"/>
        <v>0.90710126951415537</v>
      </c>
      <c r="R109" s="303"/>
      <c r="S109" s="46">
        <v>0.75763888888888875</v>
      </c>
      <c r="T109" s="47">
        <v>0.76192129629629612</v>
      </c>
      <c r="U109" s="109">
        <v>13.149999999999977</v>
      </c>
      <c r="V109" s="110">
        <v>6.1735113688015977</v>
      </c>
      <c r="W109" s="111"/>
      <c r="X109" s="114"/>
      <c r="Y109" s="294"/>
      <c r="Z109" s="295"/>
      <c r="AA109" s="115">
        <f t="shared" si="44"/>
        <v>-334.43542974904085</v>
      </c>
      <c r="AB109" s="108">
        <f t="shared" si="45"/>
        <v>0.90710126951415537</v>
      </c>
      <c r="AC109" s="308"/>
    </row>
    <row r="110" spans="1:29" ht="15.75" customHeight="1">
      <c r="A110" s="311"/>
      <c r="B110" s="98" t="s">
        <v>118</v>
      </c>
      <c r="C110" s="292" t="s">
        <v>194</v>
      </c>
      <c r="D110" s="293"/>
      <c r="E110" s="99">
        <v>30</v>
      </c>
      <c r="F110" s="100">
        <v>531</v>
      </c>
      <c r="G110" s="101">
        <f t="shared" si="46"/>
        <v>15930</v>
      </c>
      <c r="H110" s="26">
        <v>2</v>
      </c>
      <c r="I110" s="102">
        <v>4</v>
      </c>
      <c r="J110" s="103">
        <v>3600</v>
      </c>
      <c r="K110" s="104">
        <f t="shared" si="48"/>
        <v>900</v>
      </c>
      <c r="L110" s="105">
        <v>4</v>
      </c>
      <c r="M110" s="103">
        <f t="shared" si="47"/>
        <v>3267.229148110242</v>
      </c>
      <c r="N110" s="104">
        <f t="shared" si="40"/>
        <v>816.80728702756051</v>
      </c>
      <c r="O110" s="106">
        <f t="shared" si="41"/>
        <v>0</v>
      </c>
      <c r="P110" s="107">
        <f t="shared" si="42"/>
        <v>-83.192712972439494</v>
      </c>
      <c r="Q110" s="108">
        <f t="shared" si="43"/>
        <v>0.90756365225284497</v>
      </c>
      <c r="R110" s="303"/>
      <c r="S110" s="46">
        <v>0.77152777777777759</v>
      </c>
      <c r="T110" s="47">
        <v>0.77829861111111087</v>
      </c>
      <c r="U110" s="109">
        <v>13.833333333333311</v>
      </c>
      <c r="V110" s="110">
        <v>9.7513821515787313</v>
      </c>
      <c r="W110" s="111"/>
      <c r="X110" s="114"/>
      <c r="Y110" s="294"/>
      <c r="Z110" s="295"/>
      <c r="AA110" s="115">
        <f t="shared" si="44"/>
        <v>-332.77085188975798</v>
      </c>
      <c r="AB110" s="108">
        <f t="shared" si="45"/>
        <v>0.90756365225284497</v>
      </c>
      <c r="AC110" s="308"/>
    </row>
    <row r="111" spans="1:29" ht="15.75" customHeight="1">
      <c r="A111" s="311"/>
      <c r="B111" s="98" t="s">
        <v>118</v>
      </c>
      <c r="C111" s="292" t="s">
        <v>146</v>
      </c>
      <c r="D111" s="293"/>
      <c r="E111" s="99">
        <v>25.03</v>
      </c>
      <c r="F111" s="100">
        <v>364</v>
      </c>
      <c r="G111" s="101">
        <f t="shared" si="46"/>
        <v>9110.92</v>
      </c>
      <c r="H111" s="26">
        <v>2</v>
      </c>
      <c r="I111" s="102">
        <v>5</v>
      </c>
      <c r="J111" s="103">
        <v>3600</v>
      </c>
      <c r="K111" s="104">
        <f t="shared" si="48"/>
        <v>720</v>
      </c>
      <c r="L111" s="105">
        <v>5</v>
      </c>
      <c r="M111" s="103">
        <f t="shared" si="47"/>
        <v>3266.2672686981127</v>
      </c>
      <c r="N111" s="104">
        <f t="shared" si="40"/>
        <v>653.2534537396225</v>
      </c>
      <c r="O111" s="106">
        <f t="shared" si="41"/>
        <v>0</v>
      </c>
      <c r="P111" s="107">
        <f t="shared" si="42"/>
        <v>-66.746546260377499</v>
      </c>
      <c r="Q111" s="108">
        <f t="shared" si="43"/>
        <v>0.90729646352725346</v>
      </c>
      <c r="R111" s="303"/>
      <c r="S111" s="46">
        <v>0.78749999999999976</v>
      </c>
      <c r="T111" s="47">
        <v>0.79214120370370344</v>
      </c>
      <c r="U111" s="109">
        <v>13.249999999999993</v>
      </c>
      <c r="V111" s="110">
        <v>6.6865318124150663</v>
      </c>
      <c r="W111" s="111"/>
      <c r="X111" s="114"/>
      <c r="Y111" s="294"/>
      <c r="Z111" s="295"/>
      <c r="AA111" s="115">
        <f t="shared" si="44"/>
        <v>-333.73273130188727</v>
      </c>
      <c r="AB111" s="108">
        <f t="shared" si="45"/>
        <v>0.90729646352725357</v>
      </c>
      <c r="AC111" s="308"/>
    </row>
    <row r="112" spans="1:29" ht="15.75" customHeight="1">
      <c r="A112" s="311"/>
      <c r="B112" s="98" t="s">
        <v>118</v>
      </c>
      <c r="C112" s="292" t="s">
        <v>139</v>
      </c>
      <c r="D112" s="293"/>
      <c r="E112" s="99">
        <v>14.03</v>
      </c>
      <c r="F112" s="100">
        <v>1727</v>
      </c>
      <c r="G112" s="119">
        <f t="shared" si="46"/>
        <v>24229.809999999998</v>
      </c>
      <c r="H112" s="26">
        <v>2</v>
      </c>
      <c r="I112" s="102">
        <v>3</v>
      </c>
      <c r="J112" s="103">
        <v>3000</v>
      </c>
      <c r="K112" s="104">
        <f t="shared" si="48"/>
        <v>1000</v>
      </c>
      <c r="L112" s="105">
        <v>3</v>
      </c>
      <c r="M112" s="103">
        <f t="shared" si="47"/>
        <v>2783.9474686714775</v>
      </c>
      <c r="N112" s="104">
        <f t="shared" si="40"/>
        <v>927.98248955715917</v>
      </c>
      <c r="O112" s="106">
        <f t="shared" si="41"/>
        <v>0</v>
      </c>
      <c r="P112" s="107">
        <f t="shared" si="42"/>
        <v>-72.01751044284083</v>
      </c>
      <c r="Q112" s="108">
        <f t="shared" si="43"/>
        <v>0.92798248955715912</v>
      </c>
      <c r="R112" s="303"/>
      <c r="S112" s="46">
        <v>0.8013888888888886</v>
      </c>
      <c r="T112" s="118">
        <v>0.82723379629629601</v>
      </c>
      <c r="U112" s="109">
        <v>13.316666666666617</v>
      </c>
      <c r="V112" s="110">
        <v>37.220529900820402</v>
      </c>
      <c r="W112" s="111"/>
      <c r="X112" s="114"/>
      <c r="Y112" s="294"/>
      <c r="Z112" s="295"/>
      <c r="AA112" s="115">
        <f t="shared" si="44"/>
        <v>-216.05253132852249</v>
      </c>
      <c r="AB112" s="108">
        <f t="shared" si="45"/>
        <v>0.92798248955715912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1632</v>
      </c>
      <c r="G113" s="119">
        <f t="shared" si="46"/>
        <v>27189.119999999999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3267.7643693147907</v>
      </c>
      <c r="N113" s="104">
        <f t="shared" si="40"/>
        <v>653.55287386295811</v>
      </c>
      <c r="O113" s="121">
        <f t="shared" si="41"/>
        <v>0</v>
      </c>
      <c r="P113" s="122">
        <f t="shared" si="42"/>
        <v>-66.447126137041892</v>
      </c>
      <c r="Q113" s="123">
        <f t="shared" si="43"/>
        <v>0.90771232480966402</v>
      </c>
      <c r="R113" s="303"/>
      <c r="S113" s="46">
        <v>0.83680555555555525</v>
      </c>
      <c r="T113" s="118">
        <v>0.85760416666666639</v>
      </c>
      <c r="U113" s="109">
        <v>13.783333333333303</v>
      </c>
      <c r="V113" s="110">
        <v>29.965440874346946</v>
      </c>
      <c r="W113" s="111"/>
      <c r="X113" s="114"/>
      <c r="Y113" s="294"/>
      <c r="Z113" s="295"/>
      <c r="AA113" s="115">
        <f t="shared" si="44"/>
        <v>-332.23563068520934</v>
      </c>
      <c r="AB113" s="108">
        <f t="shared" si="45"/>
        <v>0.90771232480966402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581</v>
      </c>
      <c r="G114" s="119">
        <f t="shared" si="46"/>
        <v>10562.58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2785.2538193692021</v>
      </c>
      <c r="N114" s="104">
        <f t="shared" si="40"/>
        <v>928.41793978973408</v>
      </c>
      <c r="O114" s="121">
        <f t="shared" si="41"/>
        <v>0</v>
      </c>
      <c r="P114" s="122">
        <f t="shared" si="42"/>
        <v>-71.582060210265922</v>
      </c>
      <c r="Q114" s="123">
        <f t="shared" si="43"/>
        <v>0.92841793978973408</v>
      </c>
      <c r="R114" s="303"/>
      <c r="S114" s="46">
        <v>0.86666666666666636</v>
      </c>
      <c r="T114" s="118">
        <v>0.87534722222222194</v>
      </c>
      <c r="U114" s="109">
        <v>13.049999999999962</v>
      </c>
      <c r="V114" s="110">
        <v>12.515914979660637</v>
      </c>
      <c r="W114" s="111"/>
      <c r="X114" s="114"/>
      <c r="Y114" s="294"/>
      <c r="Z114" s="295"/>
      <c r="AA114" s="115">
        <f t="shared" si="44"/>
        <v>-214.74618063079788</v>
      </c>
      <c r="AB114" s="108">
        <f t="shared" si="45"/>
        <v>0.92841793978973408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370</v>
      </c>
      <c r="G115" s="119">
        <f t="shared" si="46"/>
        <v>6726.5999999999995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3270.8767457470285</v>
      </c>
      <c r="N115" s="104">
        <f t="shared" si="40"/>
        <v>1090.2922485823428</v>
      </c>
      <c r="O115" s="121">
        <f t="shared" si="41"/>
        <v>0</v>
      </c>
      <c r="P115" s="122">
        <f t="shared" si="42"/>
        <v>-109.70775141765716</v>
      </c>
      <c r="Q115" s="123">
        <f t="shared" si="43"/>
        <v>0.90857687381861907</v>
      </c>
      <c r="R115" s="303"/>
      <c r="S115" s="46">
        <v>0.88472222222222185</v>
      </c>
      <c r="T115" s="118">
        <v>0.88943287037037</v>
      </c>
      <c r="U115" s="109">
        <v>13.499999999999872</v>
      </c>
      <c r="V115" s="110">
        <v>6.787171063191435</v>
      </c>
      <c r="W115" s="111"/>
      <c r="X115" s="114"/>
      <c r="Y115" s="294"/>
      <c r="Z115" s="295"/>
      <c r="AA115" s="115">
        <f t="shared" si="44"/>
        <v>-329.12325425297149</v>
      </c>
      <c r="AB115" s="108">
        <f t="shared" si="45"/>
        <v>0.90857687381861907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461</v>
      </c>
      <c r="G116" s="119">
        <f t="shared" si="46"/>
        <v>7698.7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3265.5645702509587</v>
      </c>
      <c r="N116" s="104">
        <f t="shared" si="40"/>
        <v>1088.5215234169862</v>
      </c>
      <c r="O116" s="121">
        <f t="shared" si="41"/>
        <v>0</v>
      </c>
      <c r="P116" s="122">
        <f t="shared" si="42"/>
        <v>-111.47847658301384</v>
      </c>
      <c r="Q116" s="123">
        <f t="shared" si="43"/>
        <v>0.90710126951415515</v>
      </c>
      <c r="R116" s="303"/>
      <c r="S116" s="46">
        <v>0.89861111111111069</v>
      </c>
      <c r="T116" s="118">
        <v>0.90449074074074032</v>
      </c>
      <c r="U116" s="109">
        <v>13.216666666666601</v>
      </c>
      <c r="V116" s="110">
        <v>8.4702045863617172</v>
      </c>
      <c r="W116" s="111"/>
      <c r="X116" s="114"/>
      <c r="Y116" s="294"/>
      <c r="Z116" s="295"/>
      <c r="AA116" s="115">
        <f t="shared" si="44"/>
        <v>-334.4354297490413</v>
      </c>
      <c r="AB116" s="108">
        <f t="shared" si="45"/>
        <v>0.90710126951415515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729</v>
      </c>
      <c r="G117" s="119">
        <f t="shared" si="46"/>
        <v>21870</v>
      </c>
      <c r="H117" s="60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3267.229148110242</v>
      </c>
      <c r="N117" s="104">
        <f t="shared" si="40"/>
        <v>816.80728702756051</v>
      </c>
      <c r="O117" s="121">
        <f t="shared" si="41"/>
        <v>0</v>
      </c>
      <c r="P117" s="122">
        <f t="shared" si="42"/>
        <v>-83.192712972439494</v>
      </c>
      <c r="Q117" s="123">
        <f t="shared" si="43"/>
        <v>0.90756365225284497</v>
      </c>
      <c r="R117" s="303"/>
      <c r="S117" s="46">
        <v>0.91388888888888842</v>
      </c>
      <c r="T117" s="118">
        <v>0.92318287037036995</v>
      </c>
      <c r="U117" s="109">
        <v>13.533333333333264</v>
      </c>
      <c r="V117" s="110">
        <v>13.387490750472498</v>
      </c>
      <c r="W117" s="124"/>
      <c r="X117" s="125"/>
      <c r="Y117" s="294"/>
      <c r="Z117" s="295"/>
      <c r="AA117" s="115">
        <f t="shared" si="44"/>
        <v>-332.77085188975798</v>
      </c>
      <c r="AB117" s="108">
        <f t="shared" si="45"/>
        <v>0.90756365225284497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406</v>
      </c>
      <c r="G118" s="119">
        <f t="shared" si="46"/>
        <v>10162.18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3266.2672686981127</v>
      </c>
      <c r="N118" s="104">
        <f t="shared" si="40"/>
        <v>653.2534537396225</v>
      </c>
      <c r="O118" s="121">
        <f t="shared" si="41"/>
        <v>0</v>
      </c>
      <c r="P118" s="122">
        <f t="shared" si="42"/>
        <v>-66.746546260377499</v>
      </c>
      <c r="Q118" s="123">
        <f t="shared" si="43"/>
        <v>0.90729646352725346</v>
      </c>
      <c r="R118" s="303"/>
      <c r="S118" s="46">
        <v>0.93263888888888835</v>
      </c>
      <c r="T118" s="118">
        <v>0.93781249999999949</v>
      </c>
      <c r="U118" s="109">
        <v>13.616666666666504</v>
      </c>
      <c r="V118" s="110">
        <v>7.4580547138475737</v>
      </c>
      <c r="W118" s="124"/>
      <c r="X118" s="125"/>
      <c r="Y118" s="294"/>
      <c r="Z118" s="295"/>
      <c r="AA118" s="115">
        <f t="shared" si="44"/>
        <v>-333.73273130188727</v>
      </c>
      <c r="AB118" s="108">
        <f t="shared" si="45"/>
        <v>0.90729646352725357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2750</v>
      </c>
      <c r="G119" s="119">
        <f t="shared" si="46"/>
        <v>38582.5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2784.8098346356232</v>
      </c>
      <c r="N119" s="104">
        <f t="shared" si="40"/>
        <v>928.26994487854108</v>
      </c>
      <c r="O119" s="121">
        <f t="shared" si="41"/>
        <v>0</v>
      </c>
      <c r="P119" s="122">
        <f t="shared" si="42"/>
        <v>-71.730055121458918</v>
      </c>
      <c r="Q119" s="123">
        <f t="shared" si="43"/>
        <v>0.92826994487854109</v>
      </c>
      <c r="R119" s="303"/>
      <c r="S119" s="46">
        <v>0.94722222222222163</v>
      </c>
      <c r="T119" s="118">
        <v>0.98836805555555496</v>
      </c>
      <c r="U119" s="109">
        <v>13.54999999999988</v>
      </c>
      <c r="V119" s="110">
        <v>59.250006211497499</v>
      </c>
      <c r="W119" s="124"/>
      <c r="X119" s="125"/>
      <c r="Y119" s="294"/>
      <c r="Z119" s="295"/>
      <c r="AA119" s="115">
        <f t="shared" si="44"/>
        <v>-215.19016536437675</v>
      </c>
      <c r="AB119" s="108">
        <f t="shared" si="45"/>
        <v>0.92826994487854109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2568</v>
      </c>
      <c r="G120" s="119">
        <f t="shared" si="46"/>
        <v>42782.879999999997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3267.7643693147907</v>
      </c>
      <c r="N120" s="104">
        <f t="shared" si="40"/>
        <v>653.55287386295811</v>
      </c>
      <c r="O120" s="121">
        <f t="shared" si="41"/>
        <v>0</v>
      </c>
      <c r="P120" s="122">
        <f t="shared" si="42"/>
        <v>-66.447126137041892</v>
      </c>
      <c r="Q120" s="123">
        <f t="shared" si="43"/>
        <v>0.90771232480966402</v>
      </c>
      <c r="R120" s="303"/>
      <c r="S120" s="46">
        <v>0.99791666666666601</v>
      </c>
      <c r="T120" s="118">
        <v>1.0306597222222216</v>
      </c>
      <c r="U120" s="109">
        <v>13.749999999999911</v>
      </c>
      <c r="V120" s="110">
        <v>47.151502552281229</v>
      </c>
      <c r="W120" s="124"/>
      <c r="X120" s="125"/>
      <c r="Y120" s="294"/>
      <c r="Z120" s="295"/>
      <c r="AA120" s="115">
        <f t="shared" si="44"/>
        <v>-332.23563068520934</v>
      </c>
      <c r="AB120" s="108">
        <f t="shared" si="45"/>
        <v>0.90771232480966402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3129.6192247348404</v>
      </c>
      <c r="N123" s="136">
        <f t="shared" ref="N123:N137" si="52">M123/L123</f>
        <v>842.58979127476471</v>
      </c>
      <c r="O123" s="137">
        <f t="shared" ref="O123:O137" si="53">L123-I123</f>
        <v>0</v>
      </c>
      <c r="P123" s="138">
        <f t="shared" ref="P123:P137" si="54">N123-K123</f>
        <v>-80.487131802158274</v>
      </c>
      <c r="Q123" s="139">
        <f t="shared" ref="Q123:Q137" si="55">N123/K123</f>
        <v>0.91280560721432857</v>
      </c>
      <c r="R123" s="304"/>
      <c r="S123" s="140">
        <v>0.72916666666666663</v>
      </c>
      <c r="T123" s="141">
        <v>1.0306597222222216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-298.95220383658807</v>
      </c>
      <c r="AB123" s="139">
        <f t="shared" ref="AB123:AB137" si="57">M123/J123</f>
        <v>0.91280560721432846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228</v>
      </c>
      <c r="D124" s="301"/>
      <c r="E124" s="145">
        <v>23.8</v>
      </c>
      <c r="F124" s="95">
        <v>290</v>
      </c>
      <c r="G124" s="146">
        <f t="shared" ref="G124:G137" si="58">E124*F124</f>
        <v>6902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7" si="59">F124/V124*60</f>
        <v>3270.3169586479962</v>
      </c>
      <c r="N124" s="150">
        <f t="shared" si="52"/>
        <v>817.57923966199905</v>
      </c>
      <c r="O124" s="152">
        <f t="shared" si="53"/>
        <v>0</v>
      </c>
      <c r="P124" s="153">
        <f t="shared" si="54"/>
        <v>-82.420760338000946</v>
      </c>
      <c r="Q124" s="154">
        <f t="shared" si="55"/>
        <v>0.90842137740222118</v>
      </c>
      <c r="R124" s="302">
        <f>Q140</f>
        <v>0.9074396359975081</v>
      </c>
      <c r="S124" s="155">
        <v>0.72916666666666663</v>
      </c>
      <c r="T124" s="156">
        <v>0.73285879629629624</v>
      </c>
      <c r="U124" s="157"/>
      <c r="V124" s="158">
        <v>5.3205851970976701</v>
      </c>
      <c r="W124" s="156"/>
      <c r="X124" s="167"/>
      <c r="Y124" s="305"/>
      <c r="Z124" s="306"/>
      <c r="AA124" s="169">
        <f t="shared" si="56"/>
        <v>-329.68304135200378</v>
      </c>
      <c r="AB124" s="154">
        <f t="shared" si="57"/>
        <v>0.90842137740222118</v>
      </c>
      <c r="AC124" s="307">
        <f>AB140</f>
        <v>0.9074396359975081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542</v>
      </c>
      <c r="G125" s="101">
        <f t="shared" si="58"/>
        <v>13452.44</v>
      </c>
      <c r="H125" s="26">
        <v>2</v>
      </c>
      <c r="I125" s="102">
        <v>5</v>
      </c>
      <c r="J125" s="103">
        <v>3600</v>
      </c>
      <c r="K125" s="104">
        <f t="shared" si="48"/>
        <v>720</v>
      </c>
      <c r="L125" s="105">
        <v>5</v>
      </c>
      <c r="M125" s="103">
        <f t="shared" si="59"/>
        <v>3267.3605072524952</v>
      </c>
      <c r="N125" s="104">
        <f t="shared" si="52"/>
        <v>653.47210145049905</v>
      </c>
      <c r="O125" s="106">
        <f t="shared" si="53"/>
        <v>0</v>
      </c>
      <c r="P125" s="107">
        <f t="shared" si="54"/>
        <v>-66.527898549500947</v>
      </c>
      <c r="Q125" s="108">
        <f t="shared" si="55"/>
        <v>0.90760014090347085</v>
      </c>
      <c r="R125" s="303"/>
      <c r="S125" s="46">
        <v>0.74305555555555547</v>
      </c>
      <c r="T125" s="47">
        <v>0.74996527777777766</v>
      </c>
      <c r="U125" s="109">
        <v>14.683333333333284</v>
      </c>
      <c r="V125" s="110">
        <v>9.9529880243750277</v>
      </c>
      <c r="W125" s="111"/>
      <c r="X125" s="13"/>
      <c r="Y125" s="294"/>
      <c r="Z125" s="295"/>
      <c r="AA125" s="170">
        <f t="shared" si="56"/>
        <v>-332.63949274750485</v>
      </c>
      <c r="AB125" s="108">
        <f t="shared" si="57"/>
        <v>0.90760014090347085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423</v>
      </c>
      <c r="G126" s="101">
        <f t="shared" si="58"/>
        <v>10473.480000000001</v>
      </c>
      <c r="H126" s="26">
        <v>2</v>
      </c>
      <c r="I126" s="102">
        <v>4</v>
      </c>
      <c r="J126" s="103">
        <v>3600</v>
      </c>
      <c r="K126" s="104">
        <f t="shared" si="48"/>
        <v>900</v>
      </c>
      <c r="L126" s="105">
        <v>4</v>
      </c>
      <c r="M126" s="103">
        <f t="shared" si="59"/>
        <v>3264.3058832322008</v>
      </c>
      <c r="N126" s="104">
        <f t="shared" si="52"/>
        <v>816.0764708080502</v>
      </c>
      <c r="O126" s="106">
        <f t="shared" si="53"/>
        <v>0</v>
      </c>
      <c r="P126" s="107">
        <f t="shared" si="54"/>
        <v>-83.923529191949797</v>
      </c>
      <c r="Q126" s="108">
        <f t="shared" si="55"/>
        <v>0.90675163423116689</v>
      </c>
      <c r="R126" s="303"/>
      <c r="S126" s="46">
        <v>0.75902777777777763</v>
      </c>
      <c r="T126" s="47">
        <v>0.76442129629629618</v>
      </c>
      <c r="U126" s="109">
        <v>13.049999999999962</v>
      </c>
      <c r="V126" s="110">
        <v>7.7750066653893404</v>
      </c>
      <c r="W126" s="111"/>
      <c r="X126" s="13"/>
      <c r="Y126" s="294"/>
      <c r="Z126" s="295"/>
      <c r="AA126" s="170">
        <f t="shared" si="56"/>
        <v>-335.69411676779919</v>
      </c>
      <c r="AB126" s="108">
        <f t="shared" si="57"/>
        <v>0.90675163423116689</v>
      </c>
      <c r="AC126" s="308"/>
    </row>
    <row r="127" spans="1:29" ht="15.75" customHeight="1">
      <c r="A127" s="297"/>
      <c r="B127" s="98" t="s">
        <v>118</v>
      </c>
      <c r="C127" s="292" t="s">
        <v>223</v>
      </c>
      <c r="D127" s="293"/>
      <c r="E127" s="99">
        <v>22.32</v>
      </c>
      <c r="F127" s="100">
        <v>579</v>
      </c>
      <c r="G127" s="101">
        <f t="shared" si="58"/>
        <v>12923.28</v>
      </c>
      <c r="H127" s="26">
        <v>2</v>
      </c>
      <c r="I127" s="102">
        <v>5</v>
      </c>
      <c r="J127" s="103">
        <v>3600</v>
      </c>
      <c r="K127" s="104">
        <f t="shared" si="48"/>
        <v>720</v>
      </c>
      <c r="L127" s="105">
        <v>5</v>
      </c>
      <c r="M127" s="103">
        <f t="shared" si="59"/>
        <v>3264.923823092945</v>
      </c>
      <c r="N127" s="104">
        <f t="shared" si="52"/>
        <v>652.984764618589</v>
      </c>
      <c r="O127" s="106">
        <f t="shared" si="53"/>
        <v>0</v>
      </c>
      <c r="P127" s="107">
        <f t="shared" si="54"/>
        <v>-67.015235381411003</v>
      </c>
      <c r="Q127" s="108">
        <f t="shared" si="55"/>
        <v>0.90692328419248469</v>
      </c>
      <c r="R127" s="303"/>
      <c r="S127" s="46">
        <v>0.77430555555555536</v>
      </c>
      <c r="T127" s="47">
        <v>0.78168981481481459</v>
      </c>
      <c r="U127" s="109">
        <v>14.233333333333213</v>
      </c>
      <c r="V127" s="110">
        <v>10.640370765860601</v>
      </c>
      <c r="W127" s="111"/>
      <c r="X127" s="13"/>
      <c r="Y127" s="294"/>
      <c r="Z127" s="295"/>
      <c r="AA127" s="170">
        <f t="shared" si="56"/>
        <v>-335.07617690705501</v>
      </c>
      <c r="AB127" s="108">
        <f t="shared" si="57"/>
        <v>0.90692328419248469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818</v>
      </c>
      <c r="G128" s="101">
        <f t="shared" si="58"/>
        <v>14871.24</v>
      </c>
      <c r="H128" s="26">
        <v>2</v>
      </c>
      <c r="I128" s="102">
        <v>3</v>
      </c>
      <c r="J128" s="103">
        <v>3600</v>
      </c>
      <c r="K128" s="104">
        <f t="shared" si="48"/>
        <v>1200</v>
      </c>
      <c r="L128" s="105">
        <v>3</v>
      </c>
      <c r="M128" s="103">
        <f t="shared" si="59"/>
        <v>3265.4447160639697</v>
      </c>
      <c r="N128" s="104">
        <f t="shared" si="52"/>
        <v>1088.4815720213232</v>
      </c>
      <c r="O128" s="106">
        <f t="shared" si="53"/>
        <v>0</v>
      </c>
      <c r="P128" s="107">
        <f t="shared" si="54"/>
        <v>-111.51842797867675</v>
      </c>
      <c r="Q128" s="108">
        <f t="shared" si="55"/>
        <v>0.90706797668443606</v>
      </c>
      <c r="R128" s="303"/>
      <c r="S128" s="46">
        <v>0.79097222222222197</v>
      </c>
      <c r="T128" s="47">
        <v>0.80140046296296275</v>
      </c>
      <c r="U128" s="109">
        <v>13.366666666666625</v>
      </c>
      <c r="V128" s="110">
        <v>15.030112057496099</v>
      </c>
      <c r="W128" s="111"/>
      <c r="X128" s="114"/>
      <c r="Y128" s="294"/>
      <c r="Z128" s="295"/>
      <c r="AA128" s="170">
        <f t="shared" si="56"/>
        <v>-334.55528393603026</v>
      </c>
      <c r="AB128" s="108">
        <f t="shared" si="57"/>
        <v>0.90706797668443606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1074</v>
      </c>
      <c r="G129" s="119">
        <f t="shared" si="58"/>
        <v>19213.86</v>
      </c>
      <c r="H129" s="26">
        <v>2</v>
      </c>
      <c r="I129" s="102">
        <v>4</v>
      </c>
      <c r="J129" s="103">
        <v>3600</v>
      </c>
      <c r="K129" s="104">
        <f t="shared" si="48"/>
        <v>900</v>
      </c>
      <c r="L129" s="105">
        <v>4</v>
      </c>
      <c r="M129" s="103">
        <f t="shared" si="59"/>
        <v>3268.6399354028013</v>
      </c>
      <c r="N129" s="104">
        <f t="shared" si="52"/>
        <v>817.15998385070031</v>
      </c>
      <c r="O129" s="106">
        <f t="shared" si="53"/>
        <v>0</v>
      </c>
      <c r="P129" s="107">
        <f t="shared" si="54"/>
        <v>-82.840016149299686</v>
      </c>
      <c r="Q129" s="108">
        <f t="shared" si="55"/>
        <v>0.90795553761188919</v>
      </c>
      <c r="R129" s="303"/>
      <c r="S129" s="46">
        <v>0.81111111111111078</v>
      </c>
      <c r="T129" s="118">
        <v>0.82479166666666637</v>
      </c>
      <c r="U129" s="109">
        <v>13.983333333333174</v>
      </c>
      <c r="V129" s="110">
        <v>19.714621761194056</v>
      </c>
      <c r="W129" s="111"/>
      <c r="X129" s="49"/>
      <c r="Y129" s="294"/>
      <c r="Z129" s="295"/>
      <c r="AA129" s="170">
        <f t="shared" si="56"/>
        <v>-331.36006459719874</v>
      </c>
      <c r="AB129" s="108">
        <f t="shared" si="57"/>
        <v>0.90795553761188919</v>
      </c>
      <c r="AC129" s="308"/>
    </row>
    <row r="130" spans="1:29" ht="15.75" customHeight="1">
      <c r="A130" s="298"/>
      <c r="B130" s="98" t="s">
        <v>118</v>
      </c>
      <c r="C130" s="292" t="s">
        <v>141</v>
      </c>
      <c r="D130" s="293"/>
      <c r="E130" s="99">
        <v>14.28</v>
      </c>
      <c r="F130" s="100">
        <v>1933</v>
      </c>
      <c r="G130" s="119">
        <f t="shared" si="58"/>
        <v>27603.239999999998</v>
      </c>
      <c r="H130" s="26">
        <v>2</v>
      </c>
      <c r="I130" s="102">
        <v>3</v>
      </c>
      <c r="J130" s="103">
        <v>3600</v>
      </c>
      <c r="K130" s="104">
        <f t="shared" si="48"/>
        <v>1200</v>
      </c>
      <c r="L130" s="105">
        <v>3</v>
      </c>
      <c r="M130" s="103">
        <f t="shared" si="59"/>
        <v>3267.9608907733686</v>
      </c>
      <c r="N130" s="104">
        <f t="shared" si="52"/>
        <v>1089.3202969244562</v>
      </c>
      <c r="O130" s="121">
        <f t="shared" si="53"/>
        <v>0</v>
      </c>
      <c r="P130" s="122">
        <f t="shared" si="54"/>
        <v>-110.67970307554378</v>
      </c>
      <c r="Q130" s="123">
        <f t="shared" si="55"/>
        <v>0.90776691410371346</v>
      </c>
      <c r="R130" s="303"/>
      <c r="S130" s="46">
        <v>0.83472222222222181</v>
      </c>
      <c r="T130" s="118">
        <v>0.85936342592592552</v>
      </c>
      <c r="U130" s="109">
        <v>14.299999999999837</v>
      </c>
      <c r="V130" s="110">
        <v>35.490020803937199</v>
      </c>
      <c r="W130" s="111"/>
      <c r="X130" s="114"/>
      <c r="Y130" s="294"/>
      <c r="Z130" s="295"/>
      <c r="AA130" s="170">
        <f t="shared" si="56"/>
        <v>-332.03910922663135</v>
      </c>
      <c r="AB130" s="108">
        <f t="shared" si="57"/>
        <v>0.90776691410371346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290</v>
      </c>
      <c r="G131" s="119">
        <f t="shared" si="58"/>
        <v>6902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3269.4566699450897</v>
      </c>
      <c r="N131" s="104">
        <f t="shared" si="52"/>
        <v>817.36416748627244</v>
      </c>
      <c r="O131" s="121">
        <f t="shared" si="53"/>
        <v>0</v>
      </c>
      <c r="P131" s="122">
        <f t="shared" si="54"/>
        <v>-82.635832513727564</v>
      </c>
      <c r="Q131" s="123">
        <f t="shared" si="55"/>
        <v>0.9081824083180805</v>
      </c>
      <c r="R131" s="303"/>
      <c r="S131" s="46">
        <v>0.86944444444444402</v>
      </c>
      <c r="T131" s="118">
        <v>0.87313657407407363</v>
      </c>
      <c r="U131" s="109">
        <v>14.516666666666644</v>
      </c>
      <c r="V131" s="110">
        <v>5.3219851970976668</v>
      </c>
      <c r="W131" s="111"/>
      <c r="X131" s="114"/>
      <c r="Y131" s="294"/>
      <c r="Z131" s="295"/>
      <c r="AA131" s="170">
        <f t="shared" si="56"/>
        <v>-330.54333005491026</v>
      </c>
      <c r="AB131" s="108">
        <f t="shared" si="57"/>
        <v>0.9081824083180805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693</v>
      </c>
      <c r="G132" s="119">
        <f t="shared" si="58"/>
        <v>17200.259999999998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3267.3605072524952</v>
      </c>
      <c r="N132" s="104">
        <f t="shared" si="52"/>
        <v>653.47210145049905</v>
      </c>
      <c r="O132" s="121">
        <f t="shared" si="53"/>
        <v>0</v>
      </c>
      <c r="P132" s="122">
        <f t="shared" si="54"/>
        <v>-66.527898549500947</v>
      </c>
      <c r="Q132" s="123">
        <f t="shared" si="55"/>
        <v>0.90760014090347085</v>
      </c>
      <c r="R132" s="303"/>
      <c r="S132" s="46">
        <v>0.88263888888888842</v>
      </c>
      <c r="T132" s="118">
        <v>0.89146990740740695</v>
      </c>
      <c r="U132" s="109">
        <v>13.683333333333287</v>
      </c>
      <c r="V132" s="110">
        <v>12.725868451830063</v>
      </c>
      <c r="W132" s="124"/>
      <c r="X132" s="125"/>
      <c r="Y132" s="294"/>
      <c r="Z132" s="295"/>
      <c r="AA132" s="170">
        <f t="shared" si="56"/>
        <v>-332.63949274750485</v>
      </c>
      <c r="AB132" s="108">
        <f t="shared" si="57"/>
        <v>0.90760014090347085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596</v>
      </c>
      <c r="G133" s="119">
        <f t="shared" si="58"/>
        <v>14756.960000000001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3263.8441179007755</v>
      </c>
      <c r="N133" s="104">
        <f t="shared" si="52"/>
        <v>815.96102947519387</v>
      </c>
      <c r="O133" s="121">
        <f t="shared" si="53"/>
        <v>0</v>
      </c>
      <c r="P133" s="122">
        <f t="shared" si="54"/>
        <v>-84.038970524806132</v>
      </c>
      <c r="Q133" s="123">
        <f t="shared" si="55"/>
        <v>0.90662336608354877</v>
      </c>
      <c r="R133" s="303"/>
      <c r="S133" s="46">
        <v>0.90069444444444391</v>
      </c>
      <c r="T133" s="118">
        <v>0.90829861111111054</v>
      </c>
      <c r="U133" s="109">
        <v>13.283333333333225</v>
      </c>
      <c r="V133" s="110">
        <v>10.956405608917363</v>
      </c>
      <c r="W133" s="124"/>
      <c r="X133" s="125"/>
      <c r="Y133" s="294"/>
      <c r="Z133" s="295"/>
      <c r="AA133" s="170">
        <f t="shared" si="56"/>
        <v>-336.15588209922453</v>
      </c>
      <c r="AB133" s="108">
        <f t="shared" si="57"/>
        <v>0.90662336608354877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960</v>
      </c>
      <c r="G134" s="119">
        <f t="shared" si="58"/>
        <v>21427.200000000001</v>
      </c>
      <c r="H134" s="60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3264.3150449488435</v>
      </c>
      <c r="N134" s="104">
        <f t="shared" si="52"/>
        <v>652.86300898976867</v>
      </c>
      <c r="O134" s="121">
        <f t="shared" si="53"/>
        <v>0</v>
      </c>
      <c r="P134" s="122">
        <f t="shared" si="54"/>
        <v>-67.136991010231327</v>
      </c>
      <c r="Q134" s="123">
        <f t="shared" si="55"/>
        <v>0.90675417915245649</v>
      </c>
      <c r="R134" s="303"/>
      <c r="S134" s="46">
        <v>0.91805555555555496</v>
      </c>
      <c r="T134" s="118">
        <v>0.93030092592592528</v>
      </c>
      <c r="U134" s="109">
        <v>14.049999999999958</v>
      </c>
      <c r="V134" s="110">
        <v>17.645355673965799</v>
      </c>
      <c r="W134" s="124"/>
      <c r="X134" s="125"/>
      <c r="Y134" s="294"/>
      <c r="Z134" s="295"/>
      <c r="AA134" s="170">
        <f t="shared" si="56"/>
        <v>-335.68495505115652</v>
      </c>
      <c r="AB134" s="108">
        <f t="shared" si="57"/>
        <v>0.90675417915245649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1284</v>
      </c>
      <c r="G135" s="119">
        <f t="shared" si="58"/>
        <v>23343.119999999999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3264.3394999504098</v>
      </c>
      <c r="N135" s="104">
        <f t="shared" si="52"/>
        <v>1088.1131666501367</v>
      </c>
      <c r="O135" s="121">
        <f t="shared" si="53"/>
        <v>0</v>
      </c>
      <c r="P135" s="122">
        <f t="shared" si="54"/>
        <v>-111.88683334986331</v>
      </c>
      <c r="Q135" s="123">
        <f t="shared" si="55"/>
        <v>0.9067609722084472</v>
      </c>
      <c r="R135" s="303"/>
      <c r="S135" s="46">
        <v>0.93958333333333266</v>
      </c>
      <c r="T135" s="118">
        <v>0.95597222222222156</v>
      </c>
      <c r="U135" s="109">
        <v>13.366666666666625</v>
      </c>
      <c r="V135" s="110">
        <v>23.600486408098899</v>
      </c>
      <c r="W135" s="124"/>
      <c r="X135" s="125"/>
      <c r="Y135" s="294"/>
      <c r="Z135" s="295"/>
      <c r="AA135" s="170">
        <f t="shared" si="56"/>
        <v>-335.66050004959015</v>
      </c>
      <c r="AB135" s="108">
        <f t="shared" si="57"/>
        <v>0.9067609722084472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1661</v>
      </c>
      <c r="G136" s="119">
        <f t="shared" si="58"/>
        <v>29715.29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3268.6399354028017</v>
      </c>
      <c r="N136" s="104">
        <f t="shared" si="52"/>
        <v>817.15998385070043</v>
      </c>
      <c r="O136" s="121">
        <f t="shared" si="53"/>
        <v>0</v>
      </c>
      <c r="P136" s="122">
        <f t="shared" si="54"/>
        <v>-82.840016149299572</v>
      </c>
      <c r="Q136" s="123">
        <f t="shared" si="55"/>
        <v>0.90795553761188941</v>
      </c>
      <c r="R136" s="303"/>
      <c r="S136" s="46">
        <v>0.96597222222222145</v>
      </c>
      <c r="T136" s="118">
        <v>0.98714120370370295</v>
      </c>
      <c r="U136" s="109">
        <v>14.399999999999853</v>
      </c>
      <c r="V136" s="110">
        <v>30.489745572945367</v>
      </c>
      <c r="W136" s="124"/>
      <c r="X136" s="125"/>
      <c r="Y136" s="294"/>
      <c r="Z136" s="295"/>
      <c r="AA136" s="170">
        <f t="shared" si="56"/>
        <v>-331.36006459719829</v>
      </c>
      <c r="AB136" s="108">
        <f t="shared" si="57"/>
        <v>0.90795553761188941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3316</v>
      </c>
      <c r="G137" s="119">
        <f t="shared" si="58"/>
        <v>47352.479999999996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3268.0491644082235</v>
      </c>
      <c r="N137" s="104">
        <f t="shared" si="52"/>
        <v>1089.3497214694078</v>
      </c>
      <c r="O137" s="121">
        <f t="shared" si="53"/>
        <v>0</v>
      </c>
      <c r="P137" s="122">
        <f t="shared" si="54"/>
        <v>-110.65027853059223</v>
      </c>
      <c r="Q137" s="123">
        <f t="shared" si="55"/>
        <v>0.90779143455783984</v>
      </c>
      <c r="R137" s="303"/>
      <c r="S137" s="46">
        <v>0.99722222222222145</v>
      </c>
      <c r="T137" s="118">
        <v>1.0394907407407399</v>
      </c>
      <c r="U137" s="109">
        <v>14.516666666666644</v>
      </c>
      <c r="V137" s="110">
        <v>60.880357054245103</v>
      </c>
      <c r="W137" s="111"/>
      <c r="X137" s="114"/>
      <c r="Y137" s="294"/>
      <c r="Z137" s="295"/>
      <c r="AA137" s="170">
        <f t="shared" si="56"/>
        <v>-331.95083559177647</v>
      </c>
      <c r="AB137" s="108">
        <f t="shared" si="57"/>
        <v>0.90779143455783984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3266.7826895910293</v>
      </c>
      <c r="N140" s="136">
        <f>M140/L140</f>
        <v>816.69567239775733</v>
      </c>
      <c r="O140" s="137">
        <f>L140-I140</f>
        <v>0</v>
      </c>
      <c r="P140" s="138">
        <f>N140-K140</f>
        <v>-83.304327602242665</v>
      </c>
      <c r="Q140" s="139">
        <f>N140/K140</f>
        <v>0.9074396359975081</v>
      </c>
      <c r="R140" s="304"/>
      <c r="S140" s="140">
        <v>0.72916666666666663</v>
      </c>
      <c r="T140" s="141">
        <v>1.0394907407407399</v>
      </c>
      <c r="U140" s="142"/>
      <c r="V140" s="164"/>
      <c r="W140" s="165"/>
      <c r="X140" s="136"/>
      <c r="Y140" s="290"/>
      <c r="Z140" s="291"/>
      <c r="AA140" s="172">
        <f>M140-J140</f>
        <v>-333.21731040897066</v>
      </c>
      <c r="AB140" s="139">
        <f>M140/J140</f>
        <v>0.9074396359975081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97" priority="1" operator="greaterThan">
      <formula>0</formula>
    </cfRule>
  </conditionalFormatting>
  <conditionalFormatting sqref="P5:P140 AA5:AA140">
    <cfRule type="cellIs" dxfId="596" priority="4" operator="lessThan">
      <formula>0</formula>
    </cfRule>
  </conditionalFormatting>
  <conditionalFormatting sqref="Q5:Q140 AB5:AB140">
    <cfRule type="cellIs" dxfId="595" priority="2" operator="greaterThan">
      <formula>1</formula>
    </cfRule>
    <cfRule type="cellIs" dxfId="594" priority="3" operator="lessThan">
      <formula>0.8</formula>
    </cfRule>
  </conditionalFormatting>
  <conditionalFormatting sqref="AC5:AC6 R5:R140 AC73:AC78">
    <cfRule type="cellIs" dxfId="593" priority="5" operator="lessThan">
      <formula>0.8</formula>
    </cfRule>
  </conditionalFormatting>
  <conditionalFormatting sqref="AC12:AC20">
    <cfRule type="cellIs" dxfId="592" priority="12" operator="lessThan">
      <formula>0.8</formula>
    </cfRule>
  </conditionalFormatting>
  <conditionalFormatting sqref="AC22">
    <cfRule type="cellIs" dxfId="591" priority="11" operator="lessThan">
      <formula>0.8</formula>
    </cfRule>
  </conditionalFormatting>
  <conditionalFormatting sqref="AC39">
    <cfRule type="cellIs" dxfId="590" priority="7" operator="lessThan">
      <formula>0.8</formula>
    </cfRule>
  </conditionalFormatting>
  <conditionalFormatting sqref="AC56:AC61">
    <cfRule type="cellIs" dxfId="589" priority="6" operator="lessThan">
      <formula>0.8</formula>
    </cfRule>
  </conditionalFormatting>
  <conditionalFormatting sqref="AC90">
    <cfRule type="cellIs" dxfId="588" priority="10" operator="lessThan">
      <formula>0.8</formula>
    </cfRule>
  </conditionalFormatting>
  <conditionalFormatting sqref="AC107">
    <cfRule type="cellIs" dxfId="587" priority="9" operator="lessThan">
      <formula>0.8</formula>
    </cfRule>
  </conditionalFormatting>
  <conditionalFormatting sqref="AC124:AC129">
    <cfRule type="cellIs" dxfId="586" priority="8" operator="lessThan">
      <formula>0.8</formula>
    </cfRule>
  </conditionalFormatting>
  <dataValidations count="1">
    <dataValidation type="list" allowBlank="1" showInputMessage="1" showErrorMessage="1" sqref="Y5:Z140" xr:uid="{F4E550BE-77DB-4060-969E-85DA63FF479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B55F-9754-4816-81D0-D78583F12280}">
  <sheetPr codeName="工作表78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4" sqref="K44"/>
      <selection pane="bottomLeft" activeCell="K44" sqref="K44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53516</v>
      </c>
      <c r="E1" s="86" t="s">
        <v>3</v>
      </c>
      <c r="F1" s="87">
        <f>SUM(G5:G140)</f>
        <v>2259490.4700000002</v>
      </c>
      <c r="G1" s="88" t="s">
        <v>84</v>
      </c>
      <c r="H1" s="89">
        <f>L21+L38+L55+L72+L89+L106+L123+L140</f>
        <v>137.36666666666667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46291</v>
      </c>
      <c r="B2" s="348"/>
      <c r="C2" s="90" t="s">
        <v>40</v>
      </c>
      <c r="D2" s="91">
        <f>AVERAGE(N21,N38,N55,N72,N89,N106,N123,N140)</f>
        <v>206.52489180305705</v>
      </c>
      <c r="E2" s="91" t="s">
        <v>91</v>
      </c>
      <c r="F2" s="92">
        <f>F1/D1</f>
        <v>42.220839935720164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3453</v>
      </c>
      <c r="G5" s="146">
        <f t="shared" ref="G5:G7" si="0">E5*F5</f>
        <v>68024.099999999991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1085.8472881768491</v>
      </c>
      <c r="N5" s="150">
        <f>M5/L5</f>
        <v>83.526714475142242</v>
      </c>
      <c r="O5" s="152">
        <f>L5-I5</f>
        <v>0</v>
      </c>
      <c r="P5" s="153">
        <f>N5-K5</f>
        <v>-8.7809778325500645</v>
      </c>
      <c r="Q5" s="154">
        <f>N5/K5</f>
        <v>0.90487274014737429</v>
      </c>
      <c r="R5" s="302">
        <f>Q21</f>
        <v>0.90277544206543336</v>
      </c>
      <c r="S5" s="155">
        <v>0.25</v>
      </c>
      <c r="T5" s="156">
        <v>0.38250000000000001</v>
      </c>
      <c r="U5" s="157"/>
      <c r="V5" s="158">
        <v>190.8003107396969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-114.15271182315087</v>
      </c>
      <c r="AF5" s="130">
        <f>M5/J5</f>
        <v>0.90487274014737429</v>
      </c>
      <c r="AG5" s="381">
        <f>AF21</f>
        <v>0.90277544206543348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3230</v>
      </c>
      <c r="G6" s="101">
        <f t="shared" si="0"/>
        <v>182268.9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1804.9548219448427</v>
      </c>
      <c r="N6" s="104">
        <f>M6/L6</f>
        <v>75.206450914368446</v>
      </c>
      <c r="O6" s="106">
        <f>L6-I6</f>
        <v>0</v>
      </c>
      <c r="P6" s="107">
        <f>N6-K6</f>
        <v>-8.1268824189648825</v>
      </c>
      <c r="Q6" s="108">
        <f>N6/K6</f>
        <v>0.9024774109724214</v>
      </c>
      <c r="R6" s="303"/>
      <c r="S6" s="46">
        <v>0.38611111111111107</v>
      </c>
      <c r="T6" s="47">
        <v>0.46067129629629627</v>
      </c>
      <c r="U6" s="109">
        <v>5.1999999999999336</v>
      </c>
      <c r="V6" s="110">
        <v>107.37110848634985</v>
      </c>
      <c r="W6" s="111">
        <v>0.46067129629629627</v>
      </c>
      <c r="X6" s="114">
        <v>0.4993055555555555</v>
      </c>
      <c r="Y6" s="12"/>
      <c r="Z6" s="196"/>
      <c r="AA6" s="294"/>
      <c r="AB6" s="295"/>
      <c r="AC6" s="12"/>
      <c r="AD6" s="196"/>
      <c r="AE6" s="115">
        <f>M6-J6</f>
        <v>-195.04517805515729</v>
      </c>
      <c r="AF6" s="108">
        <f>M6/J6</f>
        <v>0.9024774109724214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2881</v>
      </c>
      <c r="G7" s="101">
        <f t="shared" si="0"/>
        <v>171477.12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1803.6301886185624</v>
      </c>
      <c r="N7" s="104">
        <f>M7/L7</f>
        <v>75.151257859106764</v>
      </c>
      <c r="O7" s="106">
        <f>L7-I7</f>
        <v>0</v>
      </c>
      <c r="P7" s="107">
        <f>N7-K7</f>
        <v>-8.1820754742265649</v>
      </c>
      <c r="Q7" s="108">
        <f>N7/K7</f>
        <v>0.9018150943092812</v>
      </c>
      <c r="R7" s="303"/>
      <c r="S7" s="46">
        <v>0.4993055555555555</v>
      </c>
      <c r="T7" s="47">
        <v>0.56585648148148149</v>
      </c>
      <c r="U7" s="109">
        <v>55.63333333333329</v>
      </c>
      <c r="V7" s="110">
        <v>95.840045864611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-196.36981138143756</v>
      </c>
      <c r="AF7" s="108">
        <f>M7/J7</f>
        <v>0.9018150943092812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1564.8107662467512</v>
      </c>
      <c r="N21" s="136">
        <f>M21/L21</f>
        <v>76.957906536725474</v>
      </c>
      <c r="O21" s="137">
        <f>L21-I21</f>
        <v>0</v>
      </c>
      <c r="P21" s="138">
        <f>N21-K21</f>
        <v>-8.2879951026187939</v>
      </c>
      <c r="Q21" s="139">
        <f>N21/K21</f>
        <v>0.90277544206543336</v>
      </c>
      <c r="R21" s="304"/>
      <c r="S21" s="140">
        <v>0.25</v>
      </c>
      <c r="T21" s="141">
        <v>0.56585648148148149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>M21-J21</f>
        <v>-168.52256708658206</v>
      </c>
      <c r="AF21" s="139">
        <f>M21/J21</f>
        <v>0.90277544206543348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5661</v>
      </c>
      <c r="G22" s="146">
        <f t="shared" ref="G22:G25" si="5">E22*F22</f>
        <v>169094.07</v>
      </c>
      <c r="H22" s="147"/>
      <c r="I22" s="151">
        <v>21</v>
      </c>
      <c r="J22" s="149">
        <v>2790</v>
      </c>
      <c r="K22" s="150">
        <f>J22/I22</f>
        <v>132.85714285714286</v>
      </c>
      <c r="L22" s="151">
        <v>22</v>
      </c>
      <c r="M22" s="149">
        <f>F22/V22*60</f>
        <v>2629</v>
      </c>
      <c r="N22" s="150">
        <f>M22/L22</f>
        <v>119.5</v>
      </c>
      <c r="O22" s="152">
        <f>L22-I22</f>
        <v>1</v>
      </c>
      <c r="P22" s="153">
        <f>N22-K22</f>
        <v>-13.357142857142861</v>
      </c>
      <c r="Q22" s="154">
        <f>N22/K22</f>
        <v>0.89946236559139781</v>
      </c>
      <c r="R22" s="302">
        <f>Q38</f>
        <v>0.90363872367784759</v>
      </c>
      <c r="S22" s="155">
        <v>0.29166666666666669</v>
      </c>
      <c r="T22" s="156">
        <v>0.38137731481481485</v>
      </c>
      <c r="U22" s="157"/>
      <c r="V22" s="158">
        <v>129.19741346519589</v>
      </c>
      <c r="W22" s="95"/>
      <c r="X22" s="96"/>
      <c r="Y22" s="12"/>
      <c r="Z22" s="196"/>
      <c r="AA22" s="305"/>
      <c r="AB22" s="306"/>
      <c r="AC22" s="12"/>
      <c r="AD22" s="196"/>
      <c r="AE22" s="113">
        <f>M22-J22</f>
        <v>-161</v>
      </c>
      <c r="AF22" s="154">
        <f>M22/J22</f>
        <v>0.94229390681003589</v>
      </c>
      <c r="AG22" s="374">
        <f>AF38</f>
        <v>0.91479475730350002</v>
      </c>
    </row>
    <row r="23" spans="1:33" ht="15.75" customHeight="1">
      <c r="A23" s="297"/>
      <c r="B23" s="161" t="s">
        <v>189</v>
      </c>
      <c r="C23" s="292" t="s">
        <v>206</v>
      </c>
      <c r="D23" s="293"/>
      <c r="E23" s="99">
        <v>36.450000000000003</v>
      </c>
      <c r="F23" s="109">
        <v>1479</v>
      </c>
      <c r="G23" s="101">
        <f t="shared" si="5"/>
        <v>53909.55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1892.4383422375004</v>
      </c>
      <c r="N23" s="104">
        <f>M23/L23</f>
        <v>94.621917111875021</v>
      </c>
      <c r="O23" s="106">
        <f>L23-I23</f>
        <v>0</v>
      </c>
      <c r="P23" s="107">
        <f>N23-K23</f>
        <v>-10.378082888124979</v>
      </c>
      <c r="Q23" s="108">
        <f>N23/K23</f>
        <v>0.9011611153511907</v>
      </c>
      <c r="R23" s="303"/>
      <c r="S23" s="46">
        <v>0.38541666666666669</v>
      </c>
      <c r="T23" s="47">
        <v>0.41797453703703707</v>
      </c>
      <c r="U23" s="109">
        <v>5.8166666666666433</v>
      </c>
      <c r="V23" s="110">
        <v>46.891884411451628</v>
      </c>
      <c r="W23" s="111"/>
      <c r="X23" s="114"/>
      <c r="Y23" s="12"/>
      <c r="Z23" s="196"/>
      <c r="AA23" s="294"/>
      <c r="AB23" s="295"/>
      <c r="AC23" s="12"/>
      <c r="AD23" s="196"/>
      <c r="AE23" s="115">
        <f>M23-J23</f>
        <v>-207.56165776249964</v>
      </c>
      <c r="AF23" s="108">
        <f>M23/J23</f>
        <v>0.9011611153511907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2109</v>
      </c>
      <c r="G24" s="101">
        <f t="shared" si="5"/>
        <v>128838.81000000001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1805.0426614057974</v>
      </c>
      <c r="N24" s="104">
        <f>M24/L24</f>
        <v>90.252133070289872</v>
      </c>
      <c r="O24" s="106">
        <f>L24-I24</f>
        <v>0</v>
      </c>
      <c r="P24" s="107">
        <f>N24-K24</f>
        <v>-9.7478669297101277</v>
      </c>
      <c r="Q24" s="108">
        <f>N24/K24</f>
        <v>0.90252133070289875</v>
      </c>
      <c r="R24" s="303"/>
      <c r="S24" s="46">
        <v>0.42152777777777778</v>
      </c>
      <c r="T24" s="47">
        <v>0.47020833333333334</v>
      </c>
      <c r="U24" s="109">
        <v>5.1166666666666138</v>
      </c>
      <c r="V24" s="110">
        <v>70.103606250197174</v>
      </c>
      <c r="W24" s="111">
        <v>0.47020833333333334</v>
      </c>
      <c r="X24" s="114">
        <v>0.5083333333333333</v>
      </c>
      <c r="Y24" s="12"/>
      <c r="Z24" s="196"/>
      <c r="AA24" s="294"/>
      <c r="AB24" s="295"/>
      <c r="AC24" s="12"/>
      <c r="AD24" s="196"/>
      <c r="AE24" s="115">
        <f>M24-J24</f>
        <v>-194.95733859420261</v>
      </c>
      <c r="AF24" s="108">
        <f>M24/J24</f>
        <v>0.90252133070289875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1982</v>
      </c>
      <c r="G25" s="101">
        <f t="shared" si="5"/>
        <v>106552.31999999999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1806.0443887848182</v>
      </c>
      <c r="N25" s="104">
        <f>M25/L25</f>
        <v>90.302219439240915</v>
      </c>
      <c r="O25" s="106">
        <f>L25-I25</f>
        <v>0</v>
      </c>
      <c r="P25" s="107">
        <f>N25-K25</f>
        <v>-9.6977805607590852</v>
      </c>
      <c r="Q25" s="108">
        <f>N25/K25</f>
        <v>0.90302219439240916</v>
      </c>
      <c r="R25" s="303"/>
      <c r="S25" s="46">
        <v>0.5083333333333333</v>
      </c>
      <c r="T25" s="47">
        <v>0.55405092592592586</v>
      </c>
      <c r="U25" s="109">
        <v>54.899999999999949</v>
      </c>
      <c r="V25" s="110">
        <v>65.845557694190632</v>
      </c>
      <c r="W25" s="111"/>
      <c r="X25" s="114"/>
      <c r="Y25" s="12"/>
      <c r="Z25" s="196"/>
      <c r="AA25" s="294"/>
      <c r="AB25" s="295"/>
      <c r="AC25" s="12"/>
      <c r="AD25" s="196"/>
      <c r="AE25" s="115">
        <f>M25-J25</f>
        <v>-193.95561121518176</v>
      </c>
      <c r="AF25" s="108">
        <f>M25/J25</f>
        <v>0.90302219439240916</v>
      </c>
      <c r="AG25" s="375"/>
    </row>
    <row r="26" spans="1:33" ht="15.75" customHeight="1">
      <c r="A26" s="298"/>
      <c r="B26" s="161"/>
      <c r="C26" s="292"/>
      <c r="D26" s="29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12"/>
      <c r="Z26" s="196"/>
      <c r="AA26" s="294"/>
      <c r="AB26" s="295"/>
      <c r="AC26" s="12"/>
      <c r="AD26" s="196"/>
      <c r="AE26" s="115"/>
      <c r="AF26" s="108"/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2033.1313481070288</v>
      </c>
      <c r="N38" s="136">
        <f t="shared" ref="N38:N43" si="9">M38/L38</f>
        <v>99.177138932050184</v>
      </c>
      <c r="O38" s="137">
        <f t="shared" ref="O38:O43" si="10">L38-I38</f>
        <v>0.25</v>
      </c>
      <c r="P38" s="138">
        <f t="shared" ref="P38:P43" si="11">N38-K38</f>
        <v>-10.575947487702905</v>
      </c>
      <c r="Q38" s="139">
        <f t="shared" ref="Q38:Q43" si="12">N38/K38</f>
        <v>0.90363872367784759</v>
      </c>
      <c r="R38" s="304"/>
      <c r="S38" s="140">
        <v>0.29166666666666669</v>
      </c>
      <c r="T38" s="141">
        <v>0.55405092592592586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3">M38-J38</f>
        <v>-189.36865189297123</v>
      </c>
      <c r="AF38" s="139">
        <f t="shared" ref="AF38:AF43" si="14">M38/J38</f>
        <v>0.91479475730350002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1602</v>
      </c>
      <c r="G39" s="146">
        <f t="shared" ref="G39:G43" si="15">E39*F39</f>
        <v>114623.09999999999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1806.2185926713985</v>
      </c>
      <c r="N39" s="150">
        <f t="shared" si="9"/>
        <v>82.100845121427199</v>
      </c>
      <c r="O39" s="152">
        <f t="shared" si="10"/>
        <v>0</v>
      </c>
      <c r="P39" s="153">
        <f t="shared" si="11"/>
        <v>-8.8082457876637079</v>
      </c>
      <c r="Q39" s="154">
        <f t="shared" si="12"/>
        <v>0.90310929633569925</v>
      </c>
      <c r="R39" s="302">
        <f>Q55</f>
        <v>0.90311759756539578</v>
      </c>
      <c r="S39" s="155">
        <v>0.29166666666666669</v>
      </c>
      <c r="T39" s="156">
        <v>0.32861111111111113</v>
      </c>
      <c r="U39" s="157"/>
      <c r="V39" s="158">
        <v>53.216150243386906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3"/>
        <v>-193.78140732860152</v>
      </c>
      <c r="AF39" s="154">
        <f t="shared" si="14"/>
        <v>0.90310929633569925</v>
      </c>
      <c r="AG39" s="307">
        <f>AF55</f>
        <v>0.90311759756539578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1525</v>
      </c>
      <c r="G40" s="101">
        <f t="shared" si="15"/>
        <v>90798.5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1807.8273887531582</v>
      </c>
      <c r="N40" s="104">
        <f t="shared" si="9"/>
        <v>78.601190815354698</v>
      </c>
      <c r="O40" s="106">
        <f t="shared" si="10"/>
        <v>0</v>
      </c>
      <c r="P40" s="107">
        <f t="shared" si="11"/>
        <v>-8.3553309237757389</v>
      </c>
      <c r="Q40" s="108">
        <f t="shared" si="12"/>
        <v>0.90391369437657898</v>
      </c>
      <c r="R40" s="303"/>
      <c r="S40" s="46">
        <v>0.33263888888888887</v>
      </c>
      <c r="T40" s="47">
        <v>0.36777777777777776</v>
      </c>
      <c r="U40" s="109">
        <v>5.7999999999999474</v>
      </c>
      <c r="V40" s="110">
        <v>50.613239167212036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3"/>
        <v>-192.17261124684183</v>
      </c>
      <c r="AF40" s="108">
        <f t="shared" si="14"/>
        <v>0.90391369437657909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2418</v>
      </c>
      <c r="G41" s="101">
        <f t="shared" si="15"/>
        <v>141864.06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1804.9093623021286</v>
      </c>
      <c r="N41" s="104">
        <f t="shared" si="9"/>
        <v>78.474320100092541</v>
      </c>
      <c r="O41" s="106">
        <f t="shared" si="10"/>
        <v>0</v>
      </c>
      <c r="P41" s="107">
        <f t="shared" si="11"/>
        <v>-8.4822016390378963</v>
      </c>
      <c r="Q41" s="108">
        <f t="shared" si="12"/>
        <v>0.9024546811510642</v>
      </c>
      <c r="R41" s="303"/>
      <c r="S41" s="46">
        <v>0.37152777777777773</v>
      </c>
      <c r="T41" s="47">
        <v>0.42733796296296289</v>
      </c>
      <c r="U41" s="109">
        <v>5.3999999999999648</v>
      </c>
      <c r="V41" s="110">
        <v>80.380767605389977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3"/>
        <v>-195.09063769787144</v>
      </c>
      <c r="AF41" s="108">
        <f t="shared" si="14"/>
        <v>0.90245468115106431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362</v>
      </c>
      <c r="G42" s="101">
        <f t="shared" si="15"/>
        <v>25072.120000000003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1803.3151935597875</v>
      </c>
      <c r="N42" s="104">
        <f t="shared" si="9"/>
        <v>75.138133064991152</v>
      </c>
      <c r="O42" s="106">
        <f t="shared" si="10"/>
        <v>0</v>
      </c>
      <c r="P42" s="107">
        <f t="shared" si="11"/>
        <v>-8.1952002683421767</v>
      </c>
      <c r="Q42" s="108">
        <f t="shared" si="12"/>
        <v>0.90165759677989388</v>
      </c>
      <c r="R42" s="303"/>
      <c r="S42" s="46">
        <v>0.43124999999999991</v>
      </c>
      <c r="T42" s="47">
        <v>0.4396064814814814</v>
      </c>
      <c r="U42" s="109">
        <v>5.633333333333308</v>
      </c>
      <c r="V42" s="110">
        <v>12.0444834478016</v>
      </c>
      <c r="W42" s="111">
        <v>0.4396064814814814</v>
      </c>
      <c r="X42" s="114">
        <v>0.47916666666666657</v>
      </c>
      <c r="Y42" s="12"/>
      <c r="Z42" s="196"/>
      <c r="AA42" s="294"/>
      <c r="AB42" s="295"/>
      <c r="AC42" s="12"/>
      <c r="AD42" s="196"/>
      <c r="AE42" s="115">
        <f t="shared" si="13"/>
        <v>-196.68480644021247</v>
      </c>
      <c r="AF42" s="108">
        <f t="shared" si="14"/>
        <v>0.90165759677989377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787</v>
      </c>
      <c r="G43" s="101">
        <f t="shared" si="15"/>
        <v>50305.04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1808.9054383674841</v>
      </c>
      <c r="N43" s="104">
        <f t="shared" si="9"/>
        <v>75.371059931978508</v>
      </c>
      <c r="O43" s="106">
        <f t="shared" si="10"/>
        <v>0</v>
      </c>
      <c r="P43" s="107">
        <f t="shared" si="11"/>
        <v>-7.9622734013548211</v>
      </c>
      <c r="Q43" s="108">
        <f t="shared" si="12"/>
        <v>0.90445271918374215</v>
      </c>
      <c r="R43" s="303"/>
      <c r="S43" s="46">
        <v>0.47916666666666657</v>
      </c>
      <c r="T43" s="47">
        <v>0.49729166666666658</v>
      </c>
      <c r="U43" s="109">
        <v>56.966666666666647</v>
      </c>
      <c r="V43" s="110">
        <v>26.104183777906872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3"/>
        <v>-191.09456163251593</v>
      </c>
      <c r="AF43" s="108">
        <f t="shared" si="14"/>
        <v>0.90445271918374204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1806.2351951307915</v>
      </c>
      <c r="N55" s="136">
        <f t="shared" ref="N55:N61" si="19">M55/L55</f>
        <v>77.854965307361709</v>
      </c>
      <c r="O55" s="137">
        <f t="shared" ref="O55:O61" si="20">L55-I55</f>
        <v>0</v>
      </c>
      <c r="P55" s="138">
        <f t="shared" ref="P55:P61" si="21">N55-K55</f>
        <v>-8.3519312443624329</v>
      </c>
      <c r="Q55" s="139">
        <f t="shared" ref="Q55:Q61" si="22">N55/K55</f>
        <v>0.90311759756539578</v>
      </c>
      <c r="R55" s="304"/>
      <c r="S55" s="140">
        <v>0.29166666666666669</v>
      </c>
      <c r="T55" s="141">
        <v>0.49729166666666658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23">M55-J55</f>
        <v>-193.76480486920855</v>
      </c>
      <c r="AF55" s="139">
        <f t="shared" ref="AF55:AF61" si="24">M55/J55</f>
        <v>0.90311759756539578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1286</v>
      </c>
      <c r="G56" s="146">
        <f t="shared" ref="G56:G61" si="25">E56*F56</f>
        <v>37113.96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26">F56/V56*60</f>
        <v>3194.5934728031534</v>
      </c>
      <c r="N56" s="150">
        <f t="shared" si="19"/>
        <v>177.47741515573074</v>
      </c>
      <c r="O56" s="152">
        <f t="shared" si="20"/>
        <v>0</v>
      </c>
      <c r="P56" s="153">
        <f t="shared" si="21"/>
        <v>-22.522584844269261</v>
      </c>
      <c r="Q56" s="154">
        <f t="shared" si="22"/>
        <v>0.88738707577865372</v>
      </c>
      <c r="R56" s="302">
        <f>Q72</f>
        <v>0.89539219024710015</v>
      </c>
      <c r="S56" s="155">
        <v>0.29166666666666669</v>
      </c>
      <c r="T56" s="156">
        <v>0.30843750000000003</v>
      </c>
      <c r="U56" s="157"/>
      <c r="V56" s="158">
        <v>24.15330797389208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3"/>
        <v>-405.40652719684658</v>
      </c>
      <c r="AF56" s="154">
        <f t="shared" si="24"/>
        <v>0.88738707577865372</v>
      </c>
      <c r="AG56" s="307">
        <f>AF72</f>
        <v>0.89539219024710015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709</v>
      </c>
      <c r="G57" s="101">
        <f t="shared" si="25"/>
        <v>26041.569999999996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3194.2274156873473</v>
      </c>
      <c r="N57" s="104">
        <f t="shared" si="19"/>
        <v>152.10606741368321</v>
      </c>
      <c r="O57" s="106">
        <f t="shared" si="20"/>
        <v>0</v>
      </c>
      <c r="P57" s="107">
        <f t="shared" si="21"/>
        <v>-19.32250401488821</v>
      </c>
      <c r="Q57" s="108">
        <f t="shared" si="22"/>
        <v>0.88728539324648548</v>
      </c>
      <c r="R57" s="303"/>
      <c r="S57" s="46">
        <v>0.31180555555555556</v>
      </c>
      <c r="T57" s="47">
        <v>0.32105324074074076</v>
      </c>
      <c r="U57" s="109">
        <v>4.8499999999999588</v>
      </c>
      <c r="V57" s="110">
        <v>13.317774367310056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3"/>
        <v>-405.77258431265273</v>
      </c>
      <c r="AF57" s="108">
        <f t="shared" si="24"/>
        <v>0.88728539324648537</v>
      </c>
      <c r="AG57" s="308"/>
    </row>
    <row r="58" spans="1:33" ht="15.75" customHeight="1">
      <c r="A58" s="297"/>
      <c r="B58" s="98" t="s">
        <v>195</v>
      </c>
      <c r="C58" s="377" t="s">
        <v>198</v>
      </c>
      <c r="D58" s="377"/>
      <c r="E58" s="99">
        <v>37.799999999999997</v>
      </c>
      <c r="F58" s="100">
        <v>3854</v>
      </c>
      <c r="G58" s="101">
        <f t="shared" si="25"/>
        <v>145681.19999999998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 t="shared" si="26"/>
        <v>3269.7289188004152</v>
      </c>
      <c r="N58" s="104">
        <f t="shared" si="19"/>
        <v>163.48644594002076</v>
      </c>
      <c r="O58" s="106">
        <f t="shared" si="20"/>
        <v>0</v>
      </c>
      <c r="P58" s="107">
        <f t="shared" si="21"/>
        <v>-16.513554059979242</v>
      </c>
      <c r="Q58" s="108">
        <f t="shared" si="22"/>
        <v>0.90825803300011532</v>
      </c>
      <c r="R58" s="303"/>
      <c r="S58" s="46">
        <v>0.32500000000000001</v>
      </c>
      <c r="T58" s="47">
        <v>0.37410879629629629</v>
      </c>
      <c r="U58" s="109">
        <v>5.6833333333333158</v>
      </c>
      <c r="V58" s="110">
        <v>70.721459100296414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3"/>
        <v>-330.27108119958484</v>
      </c>
      <c r="AF58" s="108">
        <f t="shared" si="24"/>
        <v>0.90825803300011532</v>
      </c>
      <c r="AG58" s="308"/>
    </row>
    <row r="59" spans="1:33" ht="15.75" customHeight="1">
      <c r="A59" s="297"/>
      <c r="B59" s="98" t="s">
        <v>195</v>
      </c>
      <c r="C59" s="377" t="s">
        <v>197</v>
      </c>
      <c r="D59" s="377"/>
      <c r="E59" s="99">
        <v>38.479999999999997</v>
      </c>
      <c r="F59" s="100">
        <v>3198</v>
      </c>
      <c r="G59" s="101">
        <f t="shared" si="25"/>
        <v>123059.04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 t="shared" si="26"/>
        <v>3263.0399999999909</v>
      </c>
      <c r="N59" s="104">
        <f t="shared" si="19"/>
        <v>171.73894736842058</v>
      </c>
      <c r="O59" s="106">
        <f t="shared" si="20"/>
        <v>0</v>
      </c>
      <c r="P59" s="107">
        <f t="shared" si="21"/>
        <v>-17.734736842105747</v>
      </c>
      <c r="Q59" s="108">
        <f t="shared" si="22"/>
        <v>0.90639999999999743</v>
      </c>
      <c r="R59" s="303"/>
      <c r="S59" s="46">
        <v>0.37777777777777777</v>
      </c>
      <c r="T59" s="47">
        <v>0.4186111111111111</v>
      </c>
      <c r="U59" s="109">
        <v>5.2833333333333332</v>
      </c>
      <c r="V59" s="110">
        <v>58.804060017652411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3"/>
        <v>-336.96000000000913</v>
      </c>
      <c r="AF59" s="198">
        <f t="shared" si="24"/>
        <v>0.90639999999999743</v>
      </c>
      <c r="AG59" s="308"/>
    </row>
    <row r="60" spans="1:33" ht="15.75" customHeight="1">
      <c r="A60" s="298"/>
      <c r="B60" s="98" t="s">
        <v>166</v>
      </c>
      <c r="C60" s="377" t="s">
        <v>247</v>
      </c>
      <c r="D60" s="377"/>
      <c r="E60" s="99">
        <v>24.35</v>
      </c>
      <c r="F60" s="103">
        <v>2079</v>
      </c>
      <c r="G60" s="101">
        <f t="shared" si="25"/>
        <v>50623.65</v>
      </c>
      <c r="H60" s="13"/>
      <c r="I60" s="102">
        <v>21</v>
      </c>
      <c r="J60" s="103">
        <v>2790</v>
      </c>
      <c r="K60" s="104">
        <f t="shared" si="27"/>
        <v>132.85714285714286</v>
      </c>
      <c r="L60" s="105">
        <v>21</v>
      </c>
      <c r="M60" s="103">
        <f t="shared" si="26"/>
        <v>2484.1730769230762</v>
      </c>
      <c r="N60" s="104">
        <f t="shared" si="19"/>
        <v>118.29395604395602</v>
      </c>
      <c r="O60" s="106">
        <f t="shared" si="20"/>
        <v>0</v>
      </c>
      <c r="P60" s="107">
        <f t="shared" si="21"/>
        <v>-14.563186813186846</v>
      </c>
      <c r="Q60" s="108">
        <f t="shared" si="22"/>
        <v>0.89038461538461511</v>
      </c>
      <c r="R60" s="303"/>
      <c r="S60" s="46">
        <v>0.42152777777777778</v>
      </c>
      <c r="T60" s="47">
        <v>0.4563888888888889</v>
      </c>
      <c r="U60" s="109">
        <v>5</v>
      </c>
      <c r="V60" s="110">
        <v>50.213892566014081</v>
      </c>
      <c r="W60" s="111">
        <v>0.4563888888888889</v>
      </c>
      <c r="X60" s="114">
        <v>0.49513888888888885</v>
      </c>
      <c r="Y60" s="12"/>
      <c r="Z60" s="196"/>
      <c r="AA60" s="294"/>
      <c r="AB60" s="295"/>
      <c r="AC60" s="12"/>
      <c r="AD60" s="196"/>
      <c r="AE60" s="197">
        <f t="shared" si="23"/>
        <v>-305.82692307692378</v>
      </c>
      <c r="AF60" s="198">
        <f t="shared" si="24"/>
        <v>0.89038461538461511</v>
      </c>
      <c r="AG60" s="308"/>
    </row>
    <row r="61" spans="1:33" ht="15.75" customHeight="1">
      <c r="A61" s="298"/>
      <c r="B61" s="98" t="s">
        <v>166</v>
      </c>
      <c r="C61" s="377" t="s">
        <v>167</v>
      </c>
      <c r="D61" s="377"/>
      <c r="E61" s="99">
        <v>29.97</v>
      </c>
      <c r="F61" s="103">
        <v>1378</v>
      </c>
      <c r="G61" s="119">
        <f t="shared" si="25"/>
        <v>41298.659999999996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03"/>
      <c r="S61" s="46">
        <v>0.49513888888888885</v>
      </c>
      <c r="T61" s="118">
        <v>0.51824074074074067</v>
      </c>
      <c r="U61" s="109">
        <v>55.799999999999926</v>
      </c>
      <c r="V61" s="110">
        <v>33.282705125525446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3330</v>
      </c>
      <c r="K72" s="136">
        <f t="shared" ref="K72:K75" si="29">J72/I72</f>
        <v>166.5</v>
      </c>
      <c r="L72" s="134">
        <f t="shared" ref="L72:M72" si="30">AVERAGE(L56:L71)</f>
        <v>20</v>
      </c>
      <c r="M72" s="135">
        <f t="shared" si="30"/>
        <v>2981.6559935228433</v>
      </c>
      <c r="N72" s="136">
        <f>M72/L72</f>
        <v>149.08279967614217</v>
      </c>
      <c r="O72" s="137">
        <f>L72-I72</f>
        <v>0</v>
      </c>
      <c r="P72" s="138">
        <f>N72-K72</f>
        <v>-17.417200323857827</v>
      </c>
      <c r="Q72" s="139">
        <f>N72/K72</f>
        <v>0.89539219024710015</v>
      </c>
      <c r="R72" s="304"/>
      <c r="S72" s="140">
        <v>0.29166666666666669</v>
      </c>
      <c r="T72" s="141">
        <v>0.51824074074074067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-348.34400647715665</v>
      </c>
      <c r="AF72" s="139">
        <f>M72/J72</f>
        <v>0.89539219024710015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1356</v>
      </c>
      <c r="G73" s="119">
        <f t="shared" ref="G73:G75" si="31">E73*F73</f>
        <v>30957.479999999996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2262.6315567506331</v>
      </c>
      <c r="N73" s="104">
        <f>M73/L73</f>
        <v>377.10525945843887</v>
      </c>
      <c r="O73" s="106">
        <f>L73-I73</f>
        <v>0</v>
      </c>
      <c r="P73" s="107">
        <f>N73-K73</f>
        <v>-39.56140720822782</v>
      </c>
      <c r="Q73" s="108">
        <f>N73/K73</f>
        <v>0.90505262270025322</v>
      </c>
      <c r="R73" s="302">
        <f>Q89</f>
        <v>0.90560765790085096</v>
      </c>
      <c r="S73" s="46">
        <v>0.36666666666666659</v>
      </c>
      <c r="T73" s="118">
        <v>0.39163194444444438</v>
      </c>
      <c r="U73" s="109">
        <v>5</v>
      </c>
      <c r="V73" s="110">
        <v>35.958130150381692</v>
      </c>
      <c r="W73" s="159"/>
      <c r="X73" s="160"/>
      <c r="Y73" s="12"/>
      <c r="Z73" s="196"/>
      <c r="AA73" s="305"/>
      <c r="AB73" s="306"/>
      <c r="AC73" s="12"/>
      <c r="AD73" s="196"/>
      <c r="AE73" s="113">
        <f>M73-J73</f>
        <v>-237.36844324936692</v>
      </c>
      <c r="AF73" s="154">
        <f>M73/J73</f>
        <v>0.90505262270025322</v>
      </c>
      <c r="AG73" s="307">
        <f>AF89</f>
        <v>0.90560765790085085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500</v>
      </c>
      <c r="G74" s="119">
        <f t="shared" si="31"/>
        <v>11595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2263.6636578758098</v>
      </c>
      <c r="N74" s="104">
        <f>M74/L74</f>
        <v>377.27727631263497</v>
      </c>
      <c r="O74" s="121">
        <f>L74-I74</f>
        <v>0</v>
      </c>
      <c r="P74" s="122">
        <f>N74-K74</f>
        <v>-39.389390354031718</v>
      </c>
      <c r="Q74" s="123">
        <f>N74/K74</f>
        <v>0.90546546315032383</v>
      </c>
      <c r="R74" s="303"/>
      <c r="S74" s="46">
        <v>0.39444444444444438</v>
      </c>
      <c r="T74" s="118">
        <v>0.40364583333333326</v>
      </c>
      <c r="U74" s="109">
        <v>5</v>
      </c>
      <c r="V74" s="110">
        <v>13.252852249327349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-236.3363421241902</v>
      </c>
      <c r="AF74" s="108">
        <f>M74/J74</f>
        <v>0.90546546315032395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1311</v>
      </c>
      <c r="G75" s="119">
        <f t="shared" si="31"/>
        <v>47051.79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2965.7969391872957</v>
      </c>
      <c r="N75" s="104">
        <f>M75/L75</f>
        <v>593.15938783745912</v>
      </c>
      <c r="O75" s="121">
        <f>L75-I75</f>
        <v>0</v>
      </c>
      <c r="P75" s="122">
        <f>N75-K75</f>
        <v>-61.440612162540901</v>
      </c>
      <c r="Q75" s="123">
        <f>N75/K75</f>
        <v>0.90614021973336256</v>
      </c>
      <c r="R75" s="303"/>
      <c r="S75" s="46">
        <v>0.40694444444444439</v>
      </c>
      <c r="T75" s="118">
        <v>0.42535879629629625</v>
      </c>
      <c r="U75" s="109">
        <v>4.7500000000000231</v>
      </c>
      <c r="V75" s="110">
        <v>26.522382217291941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-307.20306081270428</v>
      </c>
      <c r="AF75" s="108">
        <f>M75/J75</f>
        <v>0.90614021973336256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2497.3640512712464</v>
      </c>
      <c r="N89" s="136">
        <f>M89/L89</f>
        <v>440.71130316551404</v>
      </c>
      <c r="O89" s="137">
        <f>L89-I89</f>
        <v>0</v>
      </c>
      <c r="P89" s="138">
        <f>N89-K89</f>
        <v>-45.935755658015296</v>
      </c>
      <c r="Q89" s="139">
        <f>N89/K89</f>
        <v>0.90560765790085096</v>
      </c>
      <c r="R89" s="304"/>
      <c r="S89" s="140">
        <v>0.29166666666666669</v>
      </c>
      <c r="T89" s="141">
        <v>0.42535879629629625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-260.30261539542016</v>
      </c>
      <c r="AF89" s="139">
        <f>M89/J89</f>
        <v>0.90560765790085085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1448</v>
      </c>
      <c r="G90" s="146">
        <f t="shared" ref="G90:G91" si="35">E90*F90</f>
        <v>22458.48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3798.3549678665645</v>
      </c>
      <c r="N90" s="150">
        <f>M90/L90</f>
        <v>633.05916131109404</v>
      </c>
      <c r="O90" s="152">
        <f>L90-I90</f>
        <v>0</v>
      </c>
      <c r="P90" s="153">
        <f>N90-K90</f>
        <v>-66.940838688905956</v>
      </c>
      <c r="Q90" s="154">
        <f>N90/K90</f>
        <v>0.90437023044442011</v>
      </c>
      <c r="R90" s="302">
        <f>Q106</f>
        <v>0.90463815000113057</v>
      </c>
      <c r="S90" s="155">
        <v>0.29166666666666669</v>
      </c>
      <c r="T90" s="156">
        <v>0.30754629629629632</v>
      </c>
      <c r="U90" s="157"/>
      <c r="V90" s="158">
        <v>22.873059715321499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-401.64503213343551</v>
      </c>
      <c r="AF90" s="154">
        <f>M90/J90</f>
        <v>0.90437023044442011</v>
      </c>
      <c r="AG90" s="307">
        <f>AF106</f>
        <v>0.90463815000113057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1566</v>
      </c>
      <c r="G91" s="101">
        <f t="shared" si="35"/>
        <v>23505.66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3800.6054921429327</v>
      </c>
      <c r="N91" s="104">
        <f>M91/L91</f>
        <v>633.43424869048874</v>
      </c>
      <c r="O91" s="106">
        <f>L91-I91</f>
        <v>0</v>
      </c>
      <c r="P91" s="107">
        <f>N91-K91</f>
        <v>-66.565751309511256</v>
      </c>
      <c r="Q91" s="108">
        <f>N91/K91</f>
        <v>0.90490606955784103</v>
      </c>
      <c r="R91" s="303"/>
      <c r="S91" s="46">
        <v>0.31111111111111112</v>
      </c>
      <c r="T91" s="47">
        <v>0.32827546296296295</v>
      </c>
      <c r="U91" s="109">
        <v>5.1333333333333098</v>
      </c>
      <c r="V91" s="110">
        <v>24.722376525068274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-399.39450785706731</v>
      </c>
      <c r="AF91" s="108">
        <f>M91/J91</f>
        <v>0.90490606955784114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3799.4802300047486</v>
      </c>
      <c r="N106" s="136">
        <f>M106/L106</f>
        <v>633.24670500079139</v>
      </c>
      <c r="O106" s="137">
        <f>L106-I106</f>
        <v>0</v>
      </c>
      <c r="P106" s="138">
        <f>N106-K106</f>
        <v>-66.753294999208606</v>
      </c>
      <c r="Q106" s="139">
        <f>N106/K106</f>
        <v>0.90463815000113057</v>
      </c>
      <c r="R106" s="304"/>
      <c r="S106" s="140">
        <v>0.29166666666666669</v>
      </c>
      <c r="T106" s="141">
        <v>0.32827546296296295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-400.51976999525141</v>
      </c>
      <c r="AF106" s="139">
        <f>M106/J106</f>
        <v>0.90463815000113057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1041</v>
      </c>
      <c r="G107" s="146">
        <f t="shared" ref="G107:G109" si="39">E107*F107</f>
        <v>60554.97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0.95137499999999997</v>
      </c>
      <c r="S107" s="155">
        <v>0.70833333333333337</v>
      </c>
      <c r="T107" s="156">
        <v>0.73233796296296305</v>
      </c>
      <c r="U107" s="157"/>
      <c r="V107" s="158">
        <v>34.58088805226442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0.90300000000000002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1103</v>
      </c>
      <c r="G108" s="101">
        <f t="shared" si="39"/>
        <v>55889.01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1805.9999999999998</v>
      </c>
      <c r="N108" s="104">
        <f>M108/L108</f>
        <v>95.052631578947356</v>
      </c>
      <c r="O108" s="106">
        <f>L108-I108</f>
        <v>-1</v>
      </c>
      <c r="P108" s="107">
        <f>N108-K108</f>
        <v>-4.9473684210526443</v>
      </c>
      <c r="Q108" s="108">
        <f>N108/K108</f>
        <v>0.95052631578947355</v>
      </c>
      <c r="R108" s="303"/>
      <c r="S108" s="46">
        <v>0.73611111111111116</v>
      </c>
      <c r="T108" s="47">
        <v>0.76155092592592599</v>
      </c>
      <c r="U108" s="109">
        <v>5.4333333333332767</v>
      </c>
      <c r="V108" s="110">
        <v>36.644518272425252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-194.00000000000023</v>
      </c>
      <c r="AF108" s="108">
        <f>M108/J108</f>
        <v>0.90299999999999991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796</v>
      </c>
      <c r="G109" s="101">
        <f t="shared" si="39"/>
        <v>45610.799999999996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03"/>
      <c r="S109" s="46">
        <v>0.76527777777777783</v>
      </c>
      <c r="T109" s="47">
        <v>0.78363425925925934</v>
      </c>
      <c r="U109" s="109">
        <v>5.3666666666666529</v>
      </c>
      <c r="V109" s="110">
        <v>26.448111640270238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-194.19999999999982</v>
      </c>
      <c r="AF109" s="108">
        <f>M109/J109</f>
        <v>0.90290000000000004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1806</v>
      </c>
      <c r="N123" s="136">
        <f>M123/L123</f>
        <v>96.75</v>
      </c>
      <c r="O123" s="137">
        <f>L123-I123</f>
        <v>-1</v>
      </c>
      <c r="P123" s="138">
        <f>N123-K123</f>
        <v>-4.9449152542372872</v>
      </c>
      <c r="Q123" s="139">
        <f>N123/K123</f>
        <v>0.95137499999999997</v>
      </c>
      <c r="R123" s="304"/>
      <c r="S123" s="140">
        <v>0.70833333333333337</v>
      </c>
      <c r="T123" s="141">
        <v>0.78363425925925934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0"/>
      <c r="AB123" s="291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-194</v>
      </c>
      <c r="AF123" s="139">
        <f>M123/J123</f>
        <v>0.90300000000000002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1152</v>
      </c>
      <c r="G124" s="146">
        <f t="shared" ref="G124:G126" si="46">E124*F124</f>
        <v>65514.239999999998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1801.818564272776</v>
      </c>
      <c r="N124" s="150">
        <f>M124/L124</f>
        <v>78.339937577077222</v>
      </c>
      <c r="O124" s="152">
        <f>L124-I124</f>
        <v>0</v>
      </c>
      <c r="P124" s="153">
        <f>N124-K124</f>
        <v>-8.6165841620532149</v>
      </c>
      <c r="Q124" s="154">
        <f>N124/K124</f>
        <v>0.90090928213638799</v>
      </c>
      <c r="R124" s="302">
        <f>Q140</f>
        <v>0.90181063176752319</v>
      </c>
      <c r="S124" s="155">
        <v>0.70833333333333337</v>
      </c>
      <c r="T124" s="156">
        <v>0.73496527777777776</v>
      </c>
      <c r="U124" s="157"/>
      <c r="V124" s="158">
        <v>38.361243118780507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-198.18143572722397</v>
      </c>
      <c r="AF124" s="154">
        <f>M124/J124</f>
        <v>0.90090928213638799</v>
      </c>
      <c r="AG124" s="374">
        <f>AF140</f>
        <v>0.90181063176752319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1633</v>
      </c>
      <c r="G125" s="101">
        <f t="shared" si="46"/>
        <v>92738.069999999992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1803.7667199915481</v>
      </c>
      <c r="N125" s="104">
        <f>M125/L125</f>
        <v>78.424639999632532</v>
      </c>
      <c r="O125" s="106">
        <f>L125-I125</f>
        <v>0</v>
      </c>
      <c r="P125" s="107">
        <f>N125-K125</f>
        <v>-8.531881739497905</v>
      </c>
      <c r="Q125" s="108">
        <f>N125/K125</f>
        <v>0.90188335999577407</v>
      </c>
      <c r="R125" s="303"/>
      <c r="S125" s="46">
        <v>0.73819444444444449</v>
      </c>
      <c r="T125" s="47">
        <v>0.77591435185185187</v>
      </c>
      <c r="U125" s="109">
        <v>4.6500000000000874</v>
      </c>
      <c r="V125" s="110">
        <v>54.319662800109263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-196.23328000845186</v>
      </c>
      <c r="AF125" s="108">
        <f>M125/J125</f>
        <v>0.90188335999577407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1617</v>
      </c>
      <c r="G126" s="101">
        <f t="shared" si="46"/>
        <v>76969.2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1805.2785063408141</v>
      </c>
      <c r="N126" s="104">
        <f>M126/L126</f>
        <v>78.490369840904961</v>
      </c>
      <c r="O126" s="106">
        <f>L126-I126</f>
        <v>0</v>
      </c>
      <c r="P126" s="107">
        <f>N126-K126</f>
        <v>-8.4661518982254762</v>
      </c>
      <c r="Q126" s="108">
        <f>N126/K126</f>
        <v>0.90263925317040705</v>
      </c>
      <c r="R126" s="303"/>
      <c r="S126" s="46">
        <v>0.77916666666666667</v>
      </c>
      <c r="T126" s="47">
        <v>0.81648148148148147</v>
      </c>
      <c r="U126" s="109">
        <v>4.6833333333333194</v>
      </c>
      <c r="V126" s="110">
        <v>53.742400222031904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-194.72149365918585</v>
      </c>
      <c r="AF126" s="108">
        <f>M126/J126</f>
        <v>0.90263925317040705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1803.6212635350464</v>
      </c>
      <c r="N140" s="136">
        <f>M140/L140</f>
        <v>78.418315805871586</v>
      </c>
      <c r="O140" s="137">
        <f>L140-I140</f>
        <v>0</v>
      </c>
      <c r="P140" s="138">
        <f>N140-K140</f>
        <v>-8.5382059332588511</v>
      </c>
      <c r="Q140" s="139">
        <f>N140/K140</f>
        <v>0.90181063176752319</v>
      </c>
      <c r="R140" s="304"/>
      <c r="S140" s="140">
        <v>0.70833333333333337</v>
      </c>
      <c r="T140" s="141">
        <v>0.81648148148148147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0"/>
      <c r="AB140" s="291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-196.37873646495359</v>
      </c>
      <c r="AF140" s="139">
        <f>M140/J140</f>
        <v>0.90181063176752319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85" priority="2" operator="greaterThan">
      <formula>0</formula>
    </cfRule>
  </conditionalFormatting>
  <conditionalFormatting sqref="P5:P140 AE5:AE140">
    <cfRule type="cellIs" dxfId="584" priority="5" operator="lessThan">
      <formula>0</formula>
    </cfRule>
  </conditionalFormatting>
  <conditionalFormatting sqref="Q5:Q140 AF5:AF140">
    <cfRule type="cellIs" dxfId="583" priority="3" operator="greaterThan">
      <formula>1</formula>
    </cfRule>
    <cfRule type="cellIs" dxfId="582" priority="4" operator="lessThan">
      <formula>0.8</formula>
    </cfRule>
  </conditionalFormatting>
  <conditionalFormatting sqref="AG5 R5:R140 AG107:AG124">
    <cfRule type="cellIs" dxfId="581" priority="6" operator="lessThan">
      <formula>0.8</formula>
    </cfRule>
  </conditionalFormatting>
  <conditionalFormatting sqref="AG22">
    <cfRule type="cellIs" dxfId="580" priority="11" operator="lessThan">
      <formula>0.8</formula>
    </cfRule>
  </conditionalFormatting>
  <conditionalFormatting sqref="AG37">
    <cfRule type="cellIs" dxfId="579" priority="10" operator="lessThan">
      <formula>0.8</formula>
    </cfRule>
  </conditionalFormatting>
  <conditionalFormatting sqref="AG39:AG74">
    <cfRule type="cellIs" dxfId="578" priority="8" operator="lessThan">
      <formula>0.8</formula>
    </cfRule>
  </conditionalFormatting>
  <conditionalFormatting sqref="AG80:AG88">
    <cfRule type="cellIs" dxfId="577" priority="9" operator="lessThan">
      <formula>0.8</formula>
    </cfRule>
  </conditionalFormatting>
  <conditionalFormatting sqref="AG90:AG95">
    <cfRule type="cellIs" dxfId="576" priority="7" operator="lessThan">
      <formula>0.8</formula>
    </cfRule>
  </conditionalFormatting>
  <conditionalFormatting sqref="AG139">
    <cfRule type="cellIs" dxfId="575" priority="1" operator="lessThan">
      <formula>0.8</formula>
    </cfRule>
  </conditionalFormatting>
  <dataValidations count="1">
    <dataValidation type="list" allowBlank="1" showInputMessage="1" showErrorMessage="1" sqref="AA5:AB140" xr:uid="{91EE20C5-8233-415A-8C0E-5A7A6FFD05C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CB6E-F73D-4D63-BDDB-3EBF7ECB15EA}">
  <sheetPr codeName="工作表1">
    <tabColor theme="9" tint="0.59999389629810485"/>
  </sheetPr>
  <dimension ref="B1:AR42"/>
  <sheetViews>
    <sheetView zoomScale="70" zoomScaleNormal="70" workbookViewId="0">
      <selection activeCell="M43" sqref="M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260</v>
      </c>
      <c r="D3" s="278"/>
      <c r="E3" s="3" t="s">
        <v>2</v>
      </c>
      <c r="F3" s="279">
        <f>'0925(18度C)'!D1+'0925(4度C)'!D1</f>
        <v>106212</v>
      </c>
      <c r="G3" s="280"/>
      <c r="H3" s="3" t="s">
        <v>3</v>
      </c>
      <c r="I3" s="281">
        <f>'0925(18度C)'!F1+'0925(4度C)'!F1</f>
        <v>3250531.8100000005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494.75508146904008</v>
      </c>
      <c r="F6" s="254" t="e">
        <f>AVERAGE(#REF!,D14:K14)</f>
        <v>#REF!</v>
      </c>
      <c r="G6" s="255">
        <f>AVERAGE(D14:K14)</f>
        <v>272.39215723905846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'0925(4度C)'!Y2</f>
        <v>0</v>
      </c>
      <c r="P6" s="244">
        <f>'0925(4度C)'!Z2</f>
        <v>0</v>
      </c>
      <c r="Q6" s="244">
        <f>'0925(4度C)'!AC2</f>
        <v>0</v>
      </c>
      <c r="R6" s="244">
        <f>'0925(4度C)'!AD2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450.508725618776</v>
      </c>
      <c r="F7" s="250" t="e">
        <f>AVERAGE(#REF!,D15:K15)</f>
        <v>#REF!</v>
      </c>
      <c r="G7" s="251">
        <f>AVERAGE(D15:K15)</f>
        <v>246.09903266871734</v>
      </c>
      <c r="H7" s="252"/>
      <c r="I7" s="251">
        <f>AVERAGE(L15:O15)</f>
        <v>87.562962250761871</v>
      </c>
      <c r="J7" s="252"/>
      <c r="K7" s="251">
        <f>AVERAGE(D33:O33)</f>
        <v>735.29733629777093</v>
      </c>
      <c r="L7" s="252"/>
      <c r="M7" s="251">
        <f>AVERAGE(P33:X33)</f>
        <v>653.80753604887605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0.90668554017377345</v>
      </c>
      <c r="F8" s="258" t="e">
        <f>AVERAGE(D16:K16,#REF!)</f>
        <v>#REF!</v>
      </c>
      <c r="G8" s="236">
        <f>AVERAGE(D16:K16)</f>
        <v>0.90189433462171342</v>
      </c>
      <c r="H8" s="237"/>
      <c r="I8" s="236">
        <f>AVERAGE(L16:O16)</f>
        <v>0.92636989921709501</v>
      </c>
      <c r="J8" s="237"/>
      <c r="K8" s="236">
        <f>AVERAGE(D34:O34)</f>
        <v>0.90697361189273151</v>
      </c>
      <c r="L8" s="237"/>
      <c r="M8" s="236">
        <f>AVERAGE(P34:X34)</f>
        <v>0.90374209726124455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109.75308641975309</v>
      </c>
      <c r="G14" s="28">
        <v>86.206896551724142</v>
      </c>
      <c r="H14" s="28">
        <v>166.5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76.97429997934843</v>
      </c>
      <c r="F15" s="35">
        <v>98.769577956440443</v>
      </c>
      <c r="G15" s="35">
        <v>77.835999790120326</v>
      </c>
      <c r="H15" s="35">
        <v>149.05879967614217</v>
      </c>
      <c r="I15" s="35">
        <v>440.84713845963165</v>
      </c>
      <c r="J15" s="35">
        <v>633.10838015062109</v>
      </c>
      <c r="K15" s="36" t="s">
        <v>42</v>
      </c>
      <c r="L15" s="34" t="s">
        <v>42</v>
      </c>
      <c r="M15" s="204">
        <v>96.725000000000009</v>
      </c>
      <c r="N15" s="35">
        <v>78.400924501523747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0.90296774975774119</v>
      </c>
      <c r="F16" s="42">
        <f t="shared" si="0"/>
        <v>0.89992528846700515</v>
      </c>
      <c r="G16" s="42">
        <f t="shared" si="0"/>
        <v>0.90289759756539578</v>
      </c>
      <c r="H16" s="42">
        <f t="shared" si="0"/>
        <v>0.89524804610295594</v>
      </c>
      <c r="I16" s="42">
        <f t="shared" si="0"/>
        <v>0.90588678276486634</v>
      </c>
      <c r="J16" s="42">
        <f t="shared" si="0"/>
        <v>0.90444054307231581</v>
      </c>
      <c r="K16" s="43" t="s">
        <v>42</v>
      </c>
      <c r="L16" s="41" t="s">
        <v>42</v>
      </c>
      <c r="M16" s="44">
        <f>M15/M14</f>
        <v>0.9511291666666668</v>
      </c>
      <c r="N16" s="42">
        <f>N15/N14</f>
        <v>0.9016106317675231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0.25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0.55483796296296295</v>
      </c>
      <c r="F18" s="47">
        <v>0.54332175925925918</v>
      </c>
      <c r="G18" s="47">
        <v>0.4928587962962962</v>
      </c>
      <c r="H18" s="47">
        <v>0.49212962962962953</v>
      </c>
      <c r="I18" s="47">
        <v>0.43668981481481473</v>
      </c>
      <c r="J18" s="47">
        <v>0.32787037037037037</v>
      </c>
      <c r="K18" s="47" t="s">
        <v>42</v>
      </c>
      <c r="L18" s="46" t="s">
        <v>42</v>
      </c>
      <c r="M18" s="48">
        <v>0.77760416666666676</v>
      </c>
      <c r="N18" s="47">
        <v>0.83087962962962969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20.5</v>
      </c>
      <c r="G23" s="57">
        <v>23.2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287.42364978018549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1020.4053706973608</v>
      </c>
      <c r="N33" s="35">
        <v>841.49315258251431</v>
      </c>
      <c r="O33" s="35">
        <v>791.86717213102315</v>
      </c>
      <c r="P33" s="34">
        <v>259.9851013467881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696.63384069721053</v>
      </c>
      <c r="W33" s="35">
        <v>842.22259552167884</v>
      </c>
      <c r="X33" s="37">
        <v>816.38860662982665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0.87823892988390018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0.92764124608850984</v>
      </c>
      <c r="N34" s="42">
        <f>N33/N32</f>
        <v>0.9146664701983851</v>
      </c>
      <c r="O34" s="42">
        <f>O33/O32</f>
        <v>0.90734780140013072</v>
      </c>
      <c r="P34" s="41">
        <f>P33/P32</f>
        <v>0.86661700448929369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0.92884512092961402</v>
      </c>
      <c r="W34" s="42">
        <f>W33/W32</f>
        <v>0.91240781181515218</v>
      </c>
      <c r="X34" s="45">
        <f>X33/X32</f>
        <v>0.90709845181091853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0.34652777777777777</v>
      </c>
      <c r="N35" s="47">
        <v>0.25</v>
      </c>
      <c r="O35" s="47">
        <v>0.25</v>
      </c>
      <c r="P35" s="46">
        <v>0.73541666666666661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0.72986111111111107</v>
      </c>
      <c r="X35" s="49">
        <v>0.73055555555555551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0.43668981481481473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0.36021990740740739</v>
      </c>
      <c r="N36" s="47">
        <v>0.4286342592592593</v>
      </c>
      <c r="O36" s="47">
        <v>0.42763888888888901</v>
      </c>
      <c r="P36" s="46">
        <v>0.74596064814814811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0.71799768518518525</v>
      </c>
      <c r="W36" s="47">
        <v>1.0345949074074068</v>
      </c>
      <c r="X36" s="49">
        <v>1.0467245370370364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589B-DAD7-43AE-B4C3-309D55C096BC}">
  <sheetPr codeName="工作表2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52313</v>
      </c>
      <c r="E1" s="86" t="s">
        <v>3</v>
      </c>
      <c r="F1" s="87">
        <f>SUM(G5:G140)</f>
        <v>1023568.2000000003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46290</v>
      </c>
      <c r="B2" s="348"/>
      <c r="C2" s="90" t="s">
        <v>40</v>
      </c>
      <c r="D2" s="91">
        <f>AVERAGE(N21,N38,N55,N72,N89,N106,N123,N140)</f>
        <v>694.55243617332349</v>
      </c>
      <c r="E2" s="91" t="s">
        <v>91</v>
      </c>
      <c r="F2" s="92">
        <f>F1/D1</f>
        <v>19.566230191348236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812</v>
      </c>
      <c r="G5" s="146">
        <f t="shared" ref="G5:G9" si="0">E5*F5</f>
        <v>20819.68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3217.6095511531826</v>
      </c>
      <c r="N5" s="150">
        <f>M5/L5</f>
        <v>321.76095511531827</v>
      </c>
      <c r="O5" s="152">
        <f>L5-I5</f>
        <v>0</v>
      </c>
      <c r="P5" s="153">
        <f>N5-K5</f>
        <v>-38.239044884681732</v>
      </c>
      <c r="Q5" s="154">
        <f>N5/K5</f>
        <v>0.8937804308758841</v>
      </c>
      <c r="R5" s="302">
        <f>Q21</f>
        <v>0.87823892988390018</v>
      </c>
      <c r="S5" s="155">
        <v>0.29166666666666669</v>
      </c>
      <c r="T5" s="156">
        <v>0.30217592592592596</v>
      </c>
      <c r="U5" s="157"/>
      <c r="V5" s="158">
        <v>15.141675590358341</v>
      </c>
      <c r="W5" s="159"/>
      <c r="X5" s="160"/>
      <c r="Y5" s="305"/>
      <c r="Z5" s="306"/>
      <c r="AA5" s="113">
        <f>M5-J5</f>
        <v>-382.39044884681743</v>
      </c>
      <c r="AB5" s="154">
        <f>M5/J5</f>
        <v>0.89378043087588399</v>
      </c>
      <c r="AC5" s="307">
        <f>AB21</f>
        <v>0.87823892988390007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1392</v>
      </c>
      <c r="G6" s="101">
        <f t="shared" si="0"/>
        <v>41091.839999999997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3156.0834890742358</v>
      </c>
      <c r="N6" s="104">
        <f>M6/L6</f>
        <v>286.91668082493055</v>
      </c>
      <c r="O6" s="106">
        <f>L6-I6</f>
        <v>0</v>
      </c>
      <c r="P6" s="107">
        <f>N6-K6</f>
        <v>-40.3560464477967</v>
      </c>
      <c r="Q6" s="108">
        <f>N6/K6</f>
        <v>0.87668985807617672</v>
      </c>
      <c r="R6" s="303"/>
      <c r="S6" s="46">
        <v>0.30555555555555558</v>
      </c>
      <c r="T6" s="47">
        <v>0.32392361111111112</v>
      </c>
      <c r="U6" s="109">
        <v>4.8666666666666547</v>
      </c>
      <c r="V6" s="110">
        <v>26.463178267980059</v>
      </c>
      <c r="W6" s="111"/>
      <c r="X6" s="114"/>
      <c r="Y6" s="294"/>
      <c r="Z6" s="295"/>
      <c r="AA6" s="115">
        <f>M6-J6</f>
        <v>-443.91651092576421</v>
      </c>
      <c r="AB6" s="108">
        <f>M6/J6</f>
        <v>0.87668985807617661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1635</v>
      </c>
      <c r="G7" s="101">
        <f t="shared" si="0"/>
        <v>48804.75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3156.2729517331886</v>
      </c>
      <c r="N7" s="104">
        <f>M7/L7</f>
        <v>286.93390470301716</v>
      </c>
      <c r="O7" s="106">
        <f>L7-I7</f>
        <v>0</v>
      </c>
      <c r="P7" s="107">
        <f>N7-K7</f>
        <v>-40.338822569710089</v>
      </c>
      <c r="Q7" s="108">
        <f>N7/K7</f>
        <v>0.87674248659255249</v>
      </c>
      <c r="R7" s="303"/>
      <c r="S7" s="46">
        <v>0.32708333333333334</v>
      </c>
      <c r="T7" s="47">
        <v>0.34865740740740742</v>
      </c>
      <c r="U7" s="109">
        <v>4.5499999999999918</v>
      </c>
      <c r="V7" s="110">
        <v>31.080962103144735</v>
      </c>
      <c r="W7" s="111"/>
      <c r="X7" s="114"/>
      <c r="Y7" s="294"/>
      <c r="Z7" s="295"/>
      <c r="AA7" s="115">
        <f>M7-J7</f>
        <v>-443.72704826681138</v>
      </c>
      <c r="AB7" s="108">
        <f>M7/J7</f>
        <v>0.87674248659255238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148</v>
      </c>
      <c r="G8" s="101">
        <f t="shared" si="0"/>
        <v>4440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3156.98729025076</v>
      </c>
      <c r="N8" s="104">
        <f>M8/L8</f>
        <v>286.99884456825089</v>
      </c>
      <c r="O8" s="106">
        <f>L8-I8</f>
        <v>0</v>
      </c>
      <c r="P8" s="107">
        <f>N8-K8</f>
        <v>-40.273882704476364</v>
      </c>
      <c r="Q8" s="108">
        <f>N8/K8</f>
        <v>0.87694091395854445</v>
      </c>
      <c r="R8" s="303"/>
      <c r="S8" s="46">
        <v>0.35277777777777775</v>
      </c>
      <c r="T8" s="47">
        <v>0.35472222222222222</v>
      </c>
      <c r="U8" s="109">
        <v>5.933333333333275</v>
      </c>
      <c r="V8" s="110">
        <v>2.8128082832080898</v>
      </c>
      <c r="W8" s="111"/>
      <c r="X8" s="114"/>
      <c r="Y8" s="294"/>
      <c r="Z8" s="295"/>
      <c r="AA8" s="115">
        <f>M8-J8</f>
        <v>-443.01270974924</v>
      </c>
      <c r="AB8" s="108">
        <f>M8/J8</f>
        <v>0.87694091395854445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514</v>
      </c>
      <c r="G9" s="101">
        <f t="shared" si="0"/>
        <v>14684.98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3121.3474556988344</v>
      </c>
      <c r="N9" s="104">
        <f>M9/L9</f>
        <v>260.11228797490287</v>
      </c>
      <c r="O9" s="106">
        <f>L9-I9</f>
        <v>0</v>
      </c>
      <c r="P9" s="107">
        <f>N9-K9</f>
        <v>-39.88771202509713</v>
      </c>
      <c r="Q9" s="108">
        <f>N9/K9</f>
        <v>0.86704095991634289</v>
      </c>
      <c r="R9" s="303"/>
      <c r="S9" s="46">
        <v>0.35833333333333328</v>
      </c>
      <c r="T9" s="47">
        <v>0.36518518518518511</v>
      </c>
      <c r="U9" s="109">
        <v>5.1999999999999336</v>
      </c>
      <c r="V9" s="110">
        <v>9.8803482911501987</v>
      </c>
      <c r="W9" s="111"/>
      <c r="X9" s="114"/>
      <c r="Y9" s="294"/>
      <c r="Z9" s="295"/>
      <c r="AA9" s="115">
        <f>M9-J9</f>
        <v>-478.65254430116556</v>
      </c>
      <c r="AB9" s="108">
        <f>M9/J9</f>
        <v>0.86704095991634289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3161.6601475820403</v>
      </c>
      <c r="N21" s="136">
        <f>M21/L21</f>
        <v>287.42364978018549</v>
      </c>
      <c r="O21" s="137">
        <f>L21-I21</f>
        <v>0</v>
      </c>
      <c r="P21" s="138">
        <f>N21-K21</f>
        <v>-39.849077492541767</v>
      </c>
      <c r="Q21" s="139">
        <f>N21/K21</f>
        <v>0.87823892988390018</v>
      </c>
      <c r="R21" s="304"/>
      <c r="S21" s="140">
        <v>0.29166666666666669</v>
      </c>
      <c r="T21" s="141">
        <v>0.43668981481481473</v>
      </c>
      <c r="U21" s="142"/>
      <c r="V21" s="164"/>
      <c r="W21" s="165"/>
      <c r="X21" s="136"/>
      <c r="Y21" s="290"/>
      <c r="Z21" s="291"/>
      <c r="AA21" s="166">
        <f>M21-J21</f>
        <v>-438.33985241795972</v>
      </c>
      <c r="AB21" s="139">
        <f>M21/J21</f>
        <v>0.87823892988390007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1006</v>
      </c>
      <c r="G22" s="146">
        <f t="shared" ref="G22" si="5">E22*F22</f>
        <v>18641.18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3061.2161120920823</v>
      </c>
      <c r="N22" s="150">
        <f>M22/L22</f>
        <v>1020.4053706973608</v>
      </c>
      <c r="O22" s="152">
        <f>L22-I22</f>
        <v>0</v>
      </c>
      <c r="P22" s="153">
        <f>N22-K22</f>
        <v>-79.594629302639191</v>
      </c>
      <c r="Q22" s="154">
        <f>N22/K22</f>
        <v>0.92764124608850984</v>
      </c>
      <c r="R22" s="302">
        <f>Q38</f>
        <v>0.92764124608850984</v>
      </c>
      <c r="S22" s="155">
        <v>0.34652777777777777</v>
      </c>
      <c r="T22" s="156">
        <v>0.36021990740740739</v>
      </c>
      <c r="U22" s="157"/>
      <c r="V22" s="110">
        <v>19.717653961630642</v>
      </c>
      <c r="W22" s="159"/>
      <c r="X22" s="160"/>
      <c r="Y22" s="305"/>
      <c r="Z22" s="306"/>
      <c r="AA22" s="113">
        <f>M22-J22</f>
        <v>-238.78388790791769</v>
      </c>
      <c r="AB22" s="154">
        <f>M22/J22</f>
        <v>0.92764124608850984</v>
      </c>
      <c r="AC22" s="307">
        <f>AB38</f>
        <v>0.92764124608850984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3061.2161120920823</v>
      </c>
      <c r="N38" s="136">
        <f t="shared" ref="N38:N46" si="9">M38/L38</f>
        <v>1020.4053706973608</v>
      </c>
      <c r="O38" s="137">
        <f t="shared" ref="O38:O46" si="10">L38-I38</f>
        <v>0</v>
      </c>
      <c r="P38" s="138">
        <f t="shared" ref="P38:P46" si="11">N38-K38</f>
        <v>-79.594629302639191</v>
      </c>
      <c r="Q38" s="139">
        <f t="shared" ref="Q38:Q46" si="12">N38/K38</f>
        <v>0.92764124608850984</v>
      </c>
      <c r="R38" s="304"/>
      <c r="S38" s="140">
        <v>0.34652777777777777</v>
      </c>
      <c r="T38" s="141">
        <v>0.36021990740740739</v>
      </c>
      <c r="U38" s="142"/>
      <c r="V38" s="164"/>
      <c r="W38" s="97"/>
      <c r="X38" s="67"/>
      <c r="Y38" s="290"/>
      <c r="Z38" s="291"/>
      <c r="AA38" s="166">
        <f t="shared" ref="AA38:AA46" si="13">M38-J38</f>
        <v>-238.78388790791769</v>
      </c>
      <c r="AB38" s="139">
        <f t="shared" ref="AB38:AB46" si="14">M38/J38</f>
        <v>0.92764124608850984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503</v>
      </c>
      <c r="G39" s="146">
        <f t="shared" ref="G39:G46" si="15">E39*F39</f>
        <v>12484.460000000001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3268.6836689708339</v>
      </c>
      <c r="N39" s="150">
        <f t="shared" si="9"/>
        <v>653.73673379416675</v>
      </c>
      <c r="O39" s="152">
        <f t="shared" si="10"/>
        <v>0</v>
      </c>
      <c r="P39" s="153">
        <f t="shared" si="11"/>
        <v>-66.263266205833247</v>
      </c>
      <c r="Q39" s="154">
        <f t="shared" si="12"/>
        <v>0.90796768582523157</v>
      </c>
      <c r="R39" s="302">
        <f>Q55</f>
        <v>0.9146664701983851</v>
      </c>
      <c r="S39" s="155">
        <v>0.25</v>
      </c>
      <c r="T39" s="156">
        <v>0.25640046296296298</v>
      </c>
      <c r="U39" s="157"/>
      <c r="V39" s="158">
        <v>9.2330745512313115</v>
      </c>
      <c r="W39" s="159"/>
      <c r="X39" s="160"/>
      <c r="Y39" s="305"/>
      <c r="Z39" s="306"/>
      <c r="AA39" s="113">
        <f t="shared" si="13"/>
        <v>-331.31633102916612</v>
      </c>
      <c r="AB39" s="154">
        <f t="shared" si="14"/>
        <v>0.90796768582523169</v>
      </c>
      <c r="AC39" s="307">
        <f>AB55</f>
        <v>0.9146664701983851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357</v>
      </c>
      <c r="G40" s="101">
        <f t="shared" si="15"/>
        <v>8935.7100000000009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3263.9992667640636</v>
      </c>
      <c r="N40" s="104">
        <f t="shared" si="9"/>
        <v>652.79985335281276</v>
      </c>
      <c r="O40" s="106">
        <f t="shared" si="10"/>
        <v>0</v>
      </c>
      <c r="P40" s="107">
        <f t="shared" si="11"/>
        <v>-67.200146647187239</v>
      </c>
      <c r="Q40" s="108">
        <f t="shared" si="12"/>
        <v>0.90666646299001774</v>
      </c>
      <c r="R40" s="303"/>
      <c r="S40" s="46">
        <v>0.26597222222222222</v>
      </c>
      <c r="T40" s="47">
        <v>0.27052083333333332</v>
      </c>
      <c r="U40" s="109">
        <v>13.783333333333303</v>
      </c>
      <c r="V40" s="110">
        <v>6.5625014742224002</v>
      </c>
      <c r="W40" s="111"/>
      <c r="X40" s="114"/>
      <c r="Y40" s="294"/>
      <c r="Z40" s="295"/>
      <c r="AA40" s="115">
        <f t="shared" si="13"/>
        <v>-336.00073323593642</v>
      </c>
      <c r="AB40" s="108">
        <f t="shared" si="14"/>
        <v>0.90666646299001763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549</v>
      </c>
      <c r="G41" s="101">
        <f t="shared" si="15"/>
        <v>13066.2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3265.9915713516011</v>
      </c>
      <c r="N41" s="104">
        <f t="shared" si="9"/>
        <v>816.49789283790028</v>
      </c>
      <c r="O41" s="106">
        <f t="shared" si="10"/>
        <v>0</v>
      </c>
      <c r="P41" s="107">
        <f t="shared" si="11"/>
        <v>-83.502107162099719</v>
      </c>
      <c r="Q41" s="108">
        <f t="shared" si="12"/>
        <v>0.90721988093100037</v>
      </c>
      <c r="R41" s="303"/>
      <c r="S41" s="46">
        <v>0.27986111111111112</v>
      </c>
      <c r="T41" s="47">
        <v>0.28686342592592595</v>
      </c>
      <c r="U41" s="109">
        <v>13.450000000000024</v>
      </c>
      <c r="V41" s="110">
        <v>10.085757810565346</v>
      </c>
      <c r="W41" s="111"/>
      <c r="X41" s="114"/>
      <c r="Y41" s="294"/>
      <c r="Z41" s="295"/>
      <c r="AA41" s="115">
        <f t="shared" si="13"/>
        <v>-334.00842864839888</v>
      </c>
      <c r="AB41" s="108">
        <f t="shared" si="14"/>
        <v>0.90721988093100037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413</v>
      </c>
      <c r="G42" s="101">
        <f t="shared" si="15"/>
        <v>12390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3066.7812781355465</v>
      </c>
      <c r="N42" s="104">
        <f t="shared" si="9"/>
        <v>766.69531953388662</v>
      </c>
      <c r="O42" s="106">
        <f t="shared" si="10"/>
        <v>0</v>
      </c>
      <c r="P42" s="107">
        <f t="shared" si="11"/>
        <v>-58.304680466113382</v>
      </c>
      <c r="Q42" s="108">
        <f t="shared" si="12"/>
        <v>0.9293276600410747</v>
      </c>
      <c r="R42" s="303"/>
      <c r="S42" s="46">
        <v>0.29652777777777778</v>
      </c>
      <c r="T42" s="47">
        <v>0.30212962962962964</v>
      </c>
      <c r="U42" s="109">
        <v>13.916666666666631</v>
      </c>
      <c r="V42" s="110">
        <v>8.0801328013405094</v>
      </c>
      <c r="W42" s="111"/>
      <c r="X42" s="114"/>
      <c r="Y42" s="294"/>
      <c r="Z42" s="295"/>
      <c r="AA42" s="115">
        <f t="shared" si="13"/>
        <v>-233.21872186445353</v>
      </c>
      <c r="AB42" s="108">
        <f t="shared" si="14"/>
        <v>0.9293276600410747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539</v>
      </c>
      <c r="G43" s="101">
        <f t="shared" si="15"/>
        <v>9799.02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3263.7693510876197</v>
      </c>
      <c r="N43" s="104">
        <f t="shared" si="9"/>
        <v>1087.9231170292067</v>
      </c>
      <c r="O43" s="106">
        <f t="shared" si="10"/>
        <v>0</v>
      </c>
      <c r="P43" s="107">
        <f t="shared" si="11"/>
        <v>-112.07688297079335</v>
      </c>
      <c r="Q43" s="108">
        <f t="shared" si="12"/>
        <v>0.90660259752433892</v>
      </c>
      <c r="R43" s="303"/>
      <c r="S43" s="46">
        <v>0.31180555555555556</v>
      </c>
      <c r="T43" s="47">
        <v>0.31868055555555558</v>
      </c>
      <c r="U43" s="109">
        <v>13.933333333333326</v>
      </c>
      <c r="V43" s="110">
        <v>9.9087884348270521</v>
      </c>
      <c r="W43" s="111"/>
      <c r="X43" s="114"/>
      <c r="Y43" s="294"/>
      <c r="Z43" s="295"/>
      <c r="AA43" s="115">
        <f t="shared" si="13"/>
        <v>-336.23064891238027</v>
      </c>
      <c r="AB43" s="108">
        <f t="shared" si="14"/>
        <v>0.9066025975243388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804</v>
      </c>
      <c r="G44" s="119">
        <f t="shared" si="15"/>
        <v>13724.28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3064.9425808972683</v>
      </c>
      <c r="N44" s="104">
        <f t="shared" si="9"/>
        <v>1021.6475269657561</v>
      </c>
      <c r="O44" s="106">
        <f t="shared" si="10"/>
        <v>0</v>
      </c>
      <c r="P44" s="107">
        <f t="shared" si="11"/>
        <v>-78.352473034243872</v>
      </c>
      <c r="Q44" s="108">
        <f t="shared" si="12"/>
        <v>0.92877047905977828</v>
      </c>
      <c r="R44" s="303"/>
      <c r="S44" s="46">
        <v>0.32777777777777778</v>
      </c>
      <c r="T44" s="118">
        <v>0.33870370370370373</v>
      </c>
      <c r="U44" s="109">
        <v>13.099999999999969</v>
      </c>
      <c r="V44" s="110">
        <v>15.7392834373679</v>
      </c>
      <c r="W44" s="111"/>
      <c r="X44" s="114"/>
      <c r="Y44" s="294"/>
      <c r="Z44" s="295"/>
      <c r="AA44" s="115">
        <f t="shared" si="13"/>
        <v>-235.05741910273173</v>
      </c>
      <c r="AB44" s="108">
        <f t="shared" si="14"/>
        <v>0.92877047905977828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2243</v>
      </c>
      <c r="G45" s="119">
        <f t="shared" si="15"/>
        <v>31469.289999999997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2784.5978887068322</v>
      </c>
      <c r="N45" s="104">
        <f t="shared" si="9"/>
        <v>928.19929623561075</v>
      </c>
      <c r="O45" s="121">
        <f t="shared" si="10"/>
        <v>0</v>
      </c>
      <c r="P45" s="122">
        <f t="shared" si="11"/>
        <v>-71.800703764389255</v>
      </c>
      <c r="Q45" s="123">
        <f t="shared" si="12"/>
        <v>0.9281992962356107</v>
      </c>
      <c r="R45" s="303"/>
      <c r="S45" s="46">
        <v>0.34791666666666671</v>
      </c>
      <c r="T45" s="118">
        <v>0.38146990740740744</v>
      </c>
      <c r="U45" s="109">
        <v>13.266666666666689</v>
      </c>
      <c r="V45" s="110">
        <v>48.330137915352282</v>
      </c>
      <c r="W45" s="111"/>
      <c r="X45" s="114"/>
      <c r="Y45" s="294"/>
      <c r="Z45" s="295"/>
      <c r="AA45" s="115">
        <f t="shared" si="13"/>
        <v>-215.40211129316776</v>
      </c>
      <c r="AB45" s="108">
        <f t="shared" si="14"/>
        <v>0.9281992962356107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2953</v>
      </c>
      <c r="G46" s="119">
        <f t="shared" si="15"/>
        <v>42168.84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3266.0289715616636</v>
      </c>
      <c r="N46" s="104">
        <f t="shared" si="9"/>
        <v>1088.6763238538879</v>
      </c>
      <c r="O46" s="121">
        <f t="shared" si="10"/>
        <v>0</v>
      </c>
      <c r="P46" s="122">
        <f t="shared" si="11"/>
        <v>-111.32367614611212</v>
      </c>
      <c r="Q46" s="123">
        <f t="shared" si="12"/>
        <v>0.90723026987823985</v>
      </c>
      <c r="R46" s="303"/>
      <c r="S46" s="46">
        <v>0.39097222222222228</v>
      </c>
      <c r="T46" s="118">
        <v>0.4286342592592593</v>
      </c>
      <c r="U46" s="109">
        <v>13.683333333333367</v>
      </c>
      <c r="V46" s="110">
        <v>54.249365680084807</v>
      </c>
      <c r="W46" s="111"/>
      <c r="X46" s="114"/>
      <c r="Y46" s="294"/>
      <c r="Z46" s="295"/>
      <c r="AA46" s="115">
        <f t="shared" si="13"/>
        <v>-333.97102843833636</v>
      </c>
      <c r="AB46" s="108">
        <f t="shared" si="14"/>
        <v>0.90723026987823985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3155.5993221844287</v>
      </c>
      <c r="N55" s="136">
        <f t="shared" ref="N55:N63" si="21">M55/L55</f>
        <v>841.49315258251431</v>
      </c>
      <c r="O55" s="137">
        <f t="shared" ref="O55:O63" si="22">L55-I55</f>
        <v>0</v>
      </c>
      <c r="P55" s="138">
        <f t="shared" ref="P55:P63" si="23">N55-K55</f>
        <v>-78.506847417485687</v>
      </c>
      <c r="Q55" s="139">
        <f t="shared" ref="Q55:Q63" si="24">N55/K55</f>
        <v>0.9146664701983851</v>
      </c>
      <c r="R55" s="304"/>
      <c r="S55" s="140">
        <v>0.25</v>
      </c>
      <c r="T55" s="141">
        <v>0.4286342592592593</v>
      </c>
      <c r="U55" s="142"/>
      <c r="V55" s="164"/>
      <c r="W55" s="97"/>
      <c r="X55" s="67"/>
      <c r="Y55" s="290"/>
      <c r="Z55" s="291"/>
      <c r="AA55" s="166">
        <f t="shared" ref="AA55:AA63" si="25">M55-J55</f>
        <v>-294.40067781557127</v>
      </c>
      <c r="AB55" s="139">
        <f t="shared" ref="AB55:AB63" si="26">M55/J55</f>
        <v>0.9146664701983851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942</v>
      </c>
      <c r="G56" s="146">
        <f t="shared" ref="G56:G63" si="27">E56*F56</f>
        <v>17125.560000000001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3266.3581256046</v>
      </c>
      <c r="N56" s="150">
        <f t="shared" si="21"/>
        <v>1088.7860418682001</v>
      </c>
      <c r="O56" s="152">
        <f t="shared" si="22"/>
        <v>0</v>
      </c>
      <c r="P56" s="153">
        <f t="shared" si="23"/>
        <v>-111.21395813179993</v>
      </c>
      <c r="Q56" s="154">
        <f t="shared" si="24"/>
        <v>0.90732170155683345</v>
      </c>
      <c r="R56" s="302">
        <f>Q72</f>
        <v>0.90734780140013072</v>
      </c>
      <c r="S56" s="155">
        <v>0.25</v>
      </c>
      <c r="T56" s="156">
        <v>0.26201388888888888</v>
      </c>
      <c r="U56" s="157"/>
      <c r="V56" s="158">
        <v>17.303675171729125</v>
      </c>
      <c r="W56" s="156"/>
      <c r="X56" s="167"/>
      <c r="Y56" s="305"/>
      <c r="Z56" s="306"/>
      <c r="AA56" s="113">
        <f t="shared" si="25"/>
        <v>-333.64187439540001</v>
      </c>
      <c r="AB56" s="154">
        <f t="shared" si="26"/>
        <v>0.90732170155683334</v>
      </c>
      <c r="AC56" s="307">
        <f>AB72</f>
        <v>0.90734780140013072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394</v>
      </c>
      <c r="G57" s="101">
        <f t="shared" si="27"/>
        <v>8163.6799999999994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3266.4558932501818</v>
      </c>
      <c r="N57" s="104">
        <f t="shared" si="21"/>
        <v>1088.8186310833939</v>
      </c>
      <c r="O57" s="106">
        <f t="shared" si="22"/>
        <v>0</v>
      </c>
      <c r="P57" s="107">
        <f t="shared" si="23"/>
        <v>-111.18136891660606</v>
      </c>
      <c r="Q57" s="108">
        <f t="shared" si="24"/>
        <v>0.9073488592361616</v>
      </c>
      <c r="R57" s="303"/>
      <c r="S57" s="46">
        <v>0.27152777777777781</v>
      </c>
      <c r="T57" s="47">
        <v>0.27655092592592595</v>
      </c>
      <c r="U57" s="109">
        <v>13.700000000000063</v>
      </c>
      <c r="V57" s="110">
        <v>7.2372016560363779</v>
      </c>
      <c r="W57" s="111"/>
      <c r="X57" s="13"/>
      <c r="Y57" s="294"/>
      <c r="Z57" s="295"/>
      <c r="AA57" s="115">
        <f t="shared" si="25"/>
        <v>-333.54410674981818</v>
      </c>
      <c r="AB57" s="108">
        <f t="shared" si="26"/>
        <v>0.9073488592361616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642</v>
      </c>
      <c r="G58" s="101">
        <f t="shared" si="27"/>
        <v>19260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3266.1627029180154</v>
      </c>
      <c r="N58" s="104">
        <f t="shared" si="21"/>
        <v>816.54067572950385</v>
      </c>
      <c r="O58" s="106">
        <f t="shared" si="22"/>
        <v>0</v>
      </c>
      <c r="P58" s="107">
        <f t="shared" si="23"/>
        <v>-83.459324270496154</v>
      </c>
      <c r="Q58" s="108">
        <f t="shared" si="24"/>
        <v>0.9072674174772265</v>
      </c>
      <c r="R58" s="303"/>
      <c r="S58" s="46">
        <v>0.28611111111111115</v>
      </c>
      <c r="T58" s="47">
        <v>0.2942939814814815</v>
      </c>
      <c r="U58" s="109">
        <v>13.766666666666687</v>
      </c>
      <c r="V58" s="110">
        <v>11.793656196485843</v>
      </c>
      <c r="W58" s="111"/>
      <c r="X58" s="13"/>
      <c r="Y58" s="294"/>
      <c r="Z58" s="295"/>
      <c r="AA58" s="115">
        <f t="shared" si="25"/>
        <v>-333.83729708198462</v>
      </c>
      <c r="AB58" s="108">
        <f t="shared" si="26"/>
        <v>0.9072674174772265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907</v>
      </c>
      <c r="G59" s="101">
        <f t="shared" si="27"/>
        <v>22457.32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3264.5150946206145</v>
      </c>
      <c r="N59" s="104">
        <f t="shared" si="21"/>
        <v>816.12877365515362</v>
      </c>
      <c r="O59" s="106">
        <f t="shared" si="22"/>
        <v>0</v>
      </c>
      <c r="P59" s="107">
        <f t="shared" si="23"/>
        <v>-83.871226344846377</v>
      </c>
      <c r="Q59" s="108">
        <f t="shared" si="24"/>
        <v>0.90680974850572627</v>
      </c>
      <c r="R59" s="303"/>
      <c r="S59" s="46">
        <v>0.30347222222222225</v>
      </c>
      <c r="T59" s="47">
        <v>0.31504629629629632</v>
      </c>
      <c r="U59" s="109">
        <v>13.216666666666681</v>
      </c>
      <c r="V59" s="110">
        <v>16.670163384961899</v>
      </c>
      <c r="W59" s="111"/>
      <c r="X59" s="114"/>
      <c r="Y59" s="294"/>
      <c r="Z59" s="295"/>
      <c r="AA59" s="115">
        <f t="shared" si="25"/>
        <v>-335.48490537938551</v>
      </c>
      <c r="AB59" s="108">
        <f t="shared" si="26"/>
        <v>0.90680974850572627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1361</v>
      </c>
      <c r="G60" s="101">
        <f t="shared" si="27"/>
        <v>24348.29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3265.3177327207068</v>
      </c>
      <c r="N60" s="104">
        <f t="shared" si="21"/>
        <v>816.32943318017669</v>
      </c>
      <c r="O60" s="106">
        <f t="shared" si="22"/>
        <v>0</v>
      </c>
      <c r="P60" s="107">
        <f t="shared" si="23"/>
        <v>-83.670566819823307</v>
      </c>
      <c r="Q60" s="108">
        <f t="shared" si="24"/>
        <v>0.90703270353352961</v>
      </c>
      <c r="R60" s="303"/>
      <c r="S60" s="46">
        <v>0.32430555555555562</v>
      </c>
      <c r="T60" s="47">
        <v>0.34166666666666673</v>
      </c>
      <c r="U60" s="109">
        <v>13.333333333333393</v>
      </c>
      <c r="V60" s="110">
        <v>25.008286079394725</v>
      </c>
      <c r="W60" s="111"/>
      <c r="X60" s="114"/>
      <c r="Y60" s="294"/>
      <c r="Z60" s="295"/>
      <c r="AA60" s="115">
        <f t="shared" si="25"/>
        <v>-334.68226727929323</v>
      </c>
      <c r="AB60" s="108">
        <f t="shared" si="26"/>
        <v>0.90703270353352961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1160</v>
      </c>
      <c r="G61" s="119">
        <f t="shared" si="27"/>
        <v>25891.200000000001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3267.5856220132591</v>
      </c>
      <c r="N61" s="104">
        <f t="shared" si="21"/>
        <v>653.5171244026518</v>
      </c>
      <c r="O61" s="106">
        <f t="shared" si="22"/>
        <v>0</v>
      </c>
      <c r="P61" s="107">
        <f t="shared" si="23"/>
        <v>-66.482875597348198</v>
      </c>
      <c r="Q61" s="108">
        <f t="shared" si="24"/>
        <v>0.90766267278146084</v>
      </c>
      <c r="R61" s="303"/>
      <c r="S61" s="46">
        <v>0.35138888888888897</v>
      </c>
      <c r="T61" s="118">
        <v>0.36618055555555562</v>
      </c>
      <c r="U61" s="109">
        <v>14.00000000000003</v>
      </c>
      <c r="V61" s="110">
        <v>21.3001304483392</v>
      </c>
      <c r="W61" s="111"/>
      <c r="X61" s="49"/>
      <c r="Y61" s="294"/>
      <c r="Z61" s="295"/>
      <c r="AA61" s="115">
        <f t="shared" si="25"/>
        <v>-332.41437798674087</v>
      </c>
      <c r="AB61" s="108">
        <f t="shared" si="26"/>
        <v>0.90766267278146084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888</v>
      </c>
      <c r="G62" s="119">
        <f t="shared" si="27"/>
        <v>24402.240000000002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3267.9828218819371</v>
      </c>
      <c r="N62" s="104">
        <f t="shared" si="21"/>
        <v>653.59656437638739</v>
      </c>
      <c r="O62" s="121">
        <f t="shared" si="22"/>
        <v>0</v>
      </c>
      <c r="P62" s="122">
        <f t="shared" si="23"/>
        <v>-66.403435623612609</v>
      </c>
      <c r="Q62" s="123">
        <f t="shared" si="24"/>
        <v>0.90777300607831579</v>
      </c>
      <c r="R62" s="303"/>
      <c r="S62" s="46">
        <v>0.37569444444444455</v>
      </c>
      <c r="T62" s="118">
        <v>0.38701388888888899</v>
      </c>
      <c r="U62" s="109">
        <v>13.700000000000063</v>
      </c>
      <c r="V62" s="110">
        <v>16.303635271043923</v>
      </c>
      <c r="W62" s="111"/>
      <c r="X62" s="114"/>
      <c r="Y62" s="294"/>
      <c r="Z62" s="295"/>
      <c r="AA62" s="115">
        <f t="shared" si="25"/>
        <v>-332.01717811806293</v>
      </c>
      <c r="AB62" s="108">
        <f t="shared" si="26"/>
        <v>0.9077730060783159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2440</v>
      </c>
      <c r="G63" s="119">
        <f t="shared" si="27"/>
        <v>40650.400000000001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3267.2386873144505</v>
      </c>
      <c r="N63" s="104">
        <f t="shared" si="21"/>
        <v>653.44773746289013</v>
      </c>
      <c r="O63" s="121">
        <f t="shared" si="22"/>
        <v>0</v>
      </c>
      <c r="P63" s="122">
        <f t="shared" si="23"/>
        <v>-66.552262537109868</v>
      </c>
      <c r="Q63" s="123">
        <f t="shared" si="24"/>
        <v>0.90756630203179189</v>
      </c>
      <c r="R63" s="303"/>
      <c r="S63" s="46">
        <v>0.39652777777777792</v>
      </c>
      <c r="T63" s="118">
        <v>0.42763888888888901</v>
      </c>
      <c r="U63" s="109">
        <v>13.700000000000063</v>
      </c>
      <c r="V63" s="110">
        <v>44.808480191061705</v>
      </c>
      <c r="W63" s="111"/>
      <c r="X63" s="114"/>
      <c r="Y63" s="294"/>
      <c r="Z63" s="295"/>
      <c r="AA63" s="115">
        <f t="shared" si="25"/>
        <v>-332.76131268554946</v>
      </c>
      <c r="AB63" s="108">
        <f t="shared" si="26"/>
        <v>0.90756630203179178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3266.4520850404706</v>
      </c>
      <c r="N72" s="136">
        <f>M72/L72</f>
        <v>791.86717213102315</v>
      </c>
      <c r="O72" s="137">
        <f>L72-I72</f>
        <v>0</v>
      </c>
      <c r="P72" s="138">
        <f>N72-K72</f>
        <v>-80.860100596249595</v>
      </c>
      <c r="Q72" s="139">
        <f>N72/K72</f>
        <v>0.90734780140013072</v>
      </c>
      <c r="R72" s="304"/>
      <c r="S72" s="140">
        <v>0.25</v>
      </c>
      <c r="T72" s="141">
        <v>0.42763888888888901</v>
      </c>
      <c r="U72" s="142"/>
      <c r="V72" s="164"/>
      <c r="W72" s="165"/>
      <c r="X72" s="136"/>
      <c r="Y72" s="290"/>
      <c r="Z72" s="291"/>
      <c r="AA72" s="166">
        <f>M72-J72</f>
        <v>-333.54791495952941</v>
      </c>
      <c r="AB72" s="139">
        <f>M72/J72</f>
        <v>0.90734780140013072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790</v>
      </c>
      <c r="G73" s="146">
        <f t="shared" ref="G73" si="32">E73*F73</f>
        <v>22570.3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3119.8212161614574</v>
      </c>
      <c r="N73" s="150">
        <f>M73/L73</f>
        <v>259.9851013467881</v>
      </c>
      <c r="O73" s="152">
        <f>L73-I73</f>
        <v>0</v>
      </c>
      <c r="P73" s="153">
        <f>N73-K73</f>
        <v>-40.014898653211901</v>
      </c>
      <c r="Q73" s="154">
        <f>N73/K73</f>
        <v>0.86661700448929369</v>
      </c>
      <c r="R73" s="302">
        <f>Q89</f>
        <v>0.86661700448929369</v>
      </c>
      <c r="S73" s="155">
        <v>0.73541666666666661</v>
      </c>
      <c r="T73" s="156">
        <v>0.74596064814814811</v>
      </c>
      <c r="U73" s="157"/>
      <c r="V73" s="158">
        <v>15.193178299594891</v>
      </c>
      <c r="W73" s="156"/>
      <c r="X73" s="167"/>
      <c r="Y73" s="305"/>
      <c r="Z73" s="306"/>
      <c r="AA73" s="113">
        <f>M73-J73</f>
        <v>-480.17878383854259</v>
      </c>
      <c r="AB73" s="154">
        <f>M73/J73</f>
        <v>0.86661700448929369</v>
      </c>
      <c r="AC73" s="307">
        <f>AB89</f>
        <v>0.86661700448929369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3119.8212161614574</v>
      </c>
      <c r="N89" s="136">
        <f>M89/L89</f>
        <v>259.9851013467881</v>
      </c>
      <c r="O89" s="137">
        <f>L89-I89</f>
        <v>0</v>
      </c>
      <c r="P89" s="138">
        <f>N89-K89</f>
        <v>-40.014898653211901</v>
      </c>
      <c r="Q89" s="139">
        <f>N89/K89</f>
        <v>0.86661700448929369</v>
      </c>
      <c r="R89" s="304"/>
      <c r="S89" s="140">
        <v>0.73541666666666661</v>
      </c>
      <c r="T89" s="141">
        <v>0.74596064814814811</v>
      </c>
      <c r="U89" s="142"/>
      <c r="V89" s="164"/>
      <c r="W89" s="165"/>
      <c r="X89" s="136"/>
      <c r="Y89" s="290"/>
      <c r="Z89" s="291"/>
      <c r="AA89" s="166">
        <f>M89-J89</f>
        <v>-480.17878383854259</v>
      </c>
      <c r="AB89" s="139">
        <f>M89/J89</f>
        <v>0.86661700448929369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647</v>
      </c>
      <c r="G90" s="146">
        <f t="shared" ref="G90" si="36">E90*F90</f>
        <v>15877.38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2786.5353627888421</v>
      </c>
      <c r="N90" s="150">
        <f>M90/L90</f>
        <v>696.63384069721053</v>
      </c>
      <c r="O90" s="152">
        <f>L90-I90</f>
        <v>0</v>
      </c>
      <c r="P90" s="153">
        <f>N90-K90</f>
        <v>-53.36615930278947</v>
      </c>
      <c r="Q90" s="154">
        <f>N90/K90</f>
        <v>0.92884512092961402</v>
      </c>
      <c r="R90" s="302">
        <f>Q106</f>
        <v>0.92884512092961402</v>
      </c>
      <c r="S90" s="155">
        <v>0.70833333333333337</v>
      </c>
      <c r="T90" s="156">
        <v>0.71799768518518525</v>
      </c>
      <c r="U90" s="157"/>
      <c r="V90" s="158">
        <v>13.9312784321344</v>
      </c>
      <c r="W90" s="159"/>
      <c r="X90" s="160"/>
      <c r="Y90" s="305"/>
      <c r="Z90" s="306"/>
      <c r="AA90" s="113">
        <f>M90-J90</f>
        <v>-213.46463721115788</v>
      </c>
      <c r="AB90" s="154">
        <f>M90/J90</f>
        <v>0.92884512092961402</v>
      </c>
      <c r="AC90" s="307">
        <f>AB106</f>
        <v>0.92884512092961402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2786.5353627888421</v>
      </c>
      <c r="N106" s="136">
        <f t="shared" ref="N106:N120" si="40">M106/L106</f>
        <v>696.63384069721053</v>
      </c>
      <c r="O106" s="137">
        <f t="shared" ref="O106:O120" si="41">L106-I106</f>
        <v>0</v>
      </c>
      <c r="P106" s="138">
        <f t="shared" ref="P106:P120" si="42">N106-K106</f>
        <v>-53.36615930278947</v>
      </c>
      <c r="Q106" s="139">
        <f t="shared" ref="Q106:Q120" si="43">N106/K106</f>
        <v>0.92884512092961402</v>
      </c>
      <c r="R106" s="304"/>
      <c r="S106" s="140">
        <v>0.70833333333333337</v>
      </c>
      <c r="T106" s="141">
        <v>0.71799768518518525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-213.46463721115788</v>
      </c>
      <c r="AB106" s="139">
        <f t="shared" ref="AB106:AB120" si="45">M106/J106</f>
        <v>0.92884512092961402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451</v>
      </c>
      <c r="G107" s="146">
        <f t="shared" ref="G107:G120" si="46">E107*F107</f>
        <v>8199.18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2784.6538193692022</v>
      </c>
      <c r="N107" s="150">
        <f t="shared" si="40"/>
        <v>928.21793978973403</v>
      </c>
      <c r="O107" s="152">
        <f t="shared" si="41"/>
        <v>0</v>
      </c>
      <c r="P107" s="153">
        <f t="shared" si="42"/>
        <v>-71.782060210265968</v>
      </c>
      <c r="Q107" s="154">
        <f t="shared" si="43"/>
        <v>0.92821793978973399</v>
      </c>
      <c r="R107" s="302">
        <f>Q123</f>
        <v>0.91240781181515218</v>
      </c>
      <c r="S107" s="155">
        <v>0.72986111111111107</v>
      </c>
      <c r="T107" s="156">
        <v>0.73660879629629628</v>
      </c>
      <c r="U107" s="157"/>
      <c r="V107" s="158">
        <v>9.7175454312413621</v>
      </c>
      <c r="W107" s="159"/>
      <c r="X107" s="160"/>
      <c r="Y107" s="305"/>
      <c r="Z107" s="306"/>
      <c r="AA107" s="113">
        <f t="shared" si="44"/>
        <v>-215.34618063079779</v>
      </c>
      <c r="AB107" s="154">
        <f t="shared" si="45"/>
        <v>0.9282179397897341</v>
      </c>
      <c r="AC107" s="307">
        <f>AB123</f>
        <v>0.91240781181515218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255</v>
      </c>
      <c r="G108" s="101">
        <f t="shared" si="46"/>
        <v>4635.8999999999996</v>
      </c>
      <c r="H108" s="26">
        <v>2</v>
      </c>
      <c r="I108" s="102">
        <v>3</v>
      </c>
      <c r="J108" s="103">
        <v>3600</v>
      </c>
      <c r="K108" s="104">
        <f t="shared" ref="K108:K137" si="48">J108/I108</f>
        <v>1200</v>
      </c>
      <c r="L108" s="105">
        <v>3</v>
      </c>
      <c r="M108" s="103">
        <f t="shared" si="47"/>
        <v>3269.7967457470286</v>
      </c>
      <c r="N108" s="104">
        <f t="shared" si="40"/>
        <v>1089.9322485823429</v>
      </c>
      <c r="O108" s="106">
        <f t="shared" si="41"/>
        <v>0</v>
      </c>
      <c r="P108" s="107">
        <f t="shared" si="42"/>
        <v>-110.06775141765706</v>
      </c>
      <c r="Q108" s="108">
        <f t="shared" si="43"/>
        <v>0.9082768738186191</v>
      </c>
      <c r="R108" s="303"/>
      <c r="S108" s="46">
        <v>0.74583333333333324</v>
      </c>
      <c r="T108" s="47">
        <v>0.749074074074074</v>
      </c>
      <c r="U108" s="109">
        <v>13.283333333333225</v>
      </c>
      <c r="V108" s="110">
        <v>4.6791899282120397</v>
      </c>
      <c r="W108" s="111"/>
      <c r="X108" s="114"/>
      <c r="Y108" s="294"/>
      <c r="Z108" s="295"/>
      <c r="AA108" s="115">
        <f t="shared" si="44"/>
        <v>-330.20325425297142</v>
      </c>
      <c r="AB108" s="108">
        <f t="shared" si="45"/>
        <v>0.9082768738186191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297</v>
      </c>
      <c r="G109" s="101">
        <f t="shared" si="46"/>
        <v>4959.8999999999996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3265.204570250959</v>
      </c>
      <c r="N109" s="104">
        <f t="shared" si="40"/>
        <v>1088.4015234169863</v>
      </c>
      <c r="O109" s="106">
        <f t="shared" si="41"/>
        <v>0</v>
      </c>
      <c r="P109" s="107">
        <f t="shared" si="42"/>
        <v>-111.59847658301373</v>
      </c>
      <c r="Q109" s="108">
        <f t="shared" si="43"/>
        <v>0.90700126951415527</v>
      </c>
      <c r="R109" s="303"/>
      <c r="S109" s="46">
        <v>0.75833333333333319</v>
      </c>
      <c r="T109" s="47">
        <v>0.76211805555555545</v>
      </c>
      <c r="U109" s="109">
        <v>13.333333333333233</v>
      </c>
      <c r="V109" s="110">
        <v>5.4575447316093824</v>
      </c>
      <c r="W109" s="111"/>
      <c r="X109" s="114"/>
      <c r="Y109" s="294"/>
      <c r="Z109" s="295"/>
      <c r="AA109" s="115">
        <f t="shared" si="44"/>
        <v>-334.79542974904098</v>
      </c>
      <c r="AB109" s="108">
        <f t="shared" si="45"/>
        <v>0.90700126951415527</v>
      </c>
      <c r="AC109" s="308"/>
    </row>
    <row r="110" spans="1:29" ht="15.75" customHeight="1">
      <c r="A110" s="311"/>
      <c r="B110" s="98" t="s">
        <v>118</v>
      </c>
      <c r="C110" s="292" t="s">
        <v>194</v>
      </c>
      <c r="D110" s="293"/>
      <c r="E110" s="99">
        <v>30</v>
      </c>
      <c r="F110" s="100">
        <v>514</v>
      </c>
      <c r="G110" s="101">
        <f t="shared" si="46"/>
        <v>15420</v>
      </c>
      <c r="H110" s="26">
        <v>2</v>
      </c>
      <c r="I110" s="102">
        <v>4</v>
      </c>
      <c r="J110" s="103">
        <v>3600</v>
      </c>
      <c r="K110" s="104">
        <f t="shared" si="48"/>
        <v>900</v>
      </c>
      <c r="L110" s="105">
        <v>4</v>
      </c>
      <c r="M110" s="103">
        <f t="shared" si="47"/>
        <v>3266.1491481102421</v>
      </c>
      <c r="N110" s="104">
        <f t="shared" si="40"/>
        <v>816.53728702756052</v>
      </c>
      <c r="O110" s="106">
        <f t="shared" si="41"/>
        <v>0</v>
      </c>
      <c r="P110" s="107">
        <f t="shared" si="42"/>
        <v>-83.462712972439476</v>
      </c>
      <c r="Q110" s="108">
        <f t="shared" si="43"/>
        <v>0.907263652252845</v>
      </c>
      <c r="R110" s="303"/>
      <c r="S110" s="46">
        <v>0.77152777777777759</v>
      </c>
      <c r="T110" s="47">
        <v>0.77807870370370347</v>
      </c>
      <c r="U110" s="109">
        <v>13.54999999999988</v>
      </c>
      <c r="V110" s="110">
        <v>9.4423122158532422</v>
      </c>
      <c r="W110" s="111"/>
      <c r="X110" s="114"/>
      <c r="Y110" s="294"/>
      <c r="Z110" s="295"/>
      <c r="AA110" s="115">
        <f t="shared" si="44"/>
        <v>-333.85085188975791</v>
      </c>
      <c r="AB110" s="108">
        <f t="shared" si="45"/>
        <v>0.907263652252845</v>
      </c>
      <c r="AC110" s="308"/>
    </row>
    <row r="111" spans="1:29" ht="15.75" customHeight="1">
      <c r="A111" s="311"/>
      <c r="B111" s="98" t="s">
        <v>118</v>
      </c>
      <c r="C111" s="292" t="s">
        <v>146</v>
      </c>
      <c r="D111" s="293"/>
      <c r="E111" s="99">
        <v>25.03</v>
      </c>
      <c r="F111" s="100">
        <v>327</v>
      </c>
      <c r="G111" s="101">
        <f t="shared" si="46"/>
        <v>8184.81</v>
      </c>
      <c r="H111" s="26">
        <v>2</v>
      </c>
      <c r="I111" s="102">
        <v>5</v>
      </c>
      <c r="J111" s="103">
        <v>3600</v>
      </c>
      <c r="K111" s="104">
        <f t="shared" si="48"/>
        <v>720</v>
      </c>
      <c r="L111" s="105">
        <v>5</v>
      </c>
      <c r="M111" s="103">
        <f t="shared" si="47"/>
        <v>3265.1872686981133</v>
      </c>
      <c r="N111" s="104">
        <f t="shared" si="40"/>
        <v>653.03745373962261</v>
      </c>
      <c r="O111" s="106">
        <f t="shared" si="41"/>
        <v>0</v>
      </c>
      <c r="P111" s="107">
        <f t="shared" si="42"/>
        <v>-66.962546260377394</v>
      </c>
      <c r="Q111" s="108">
        <f t="shared" si="43"/>
        <v>0.9069964635272536</v>
      </c>
      <c r="R111" s="303"/>
      <c r="S111" s="46">
        <v>0.78749999999999976</v>
      </c>
      <c r="T111" s="47">
        <v>0.79166666666666641</v>
      </c>
      <c r="U111" s="109">
        <v>13.566666666666656</v>
      </c>
      <c r="V111" s="110">
        <v>6.00884371566928</v>
      </c>
      <c r="W111" s="111"/>
      <c r="X111" s="114"/>
      <c r="Y111" s="294"/>
      <c r="Z111" s="295"/>
      <c r="AA111" s="115">
        <f t="shared" si="44"/>
        <v>-334.81273130188674</v>
      </c>
      <c r="AB111" s="108">
        <f t="shared" si="45"/>
        <v>0.90699646352725372</v>
      </c>
      <c r="AC111" s="308"/>
    </row>
    <row r="112" spans="1:29" ht="15.75" customHeight="1">
      <c r="A112" s="311"/>
      <c r="B112" s="98" t="s">
        <v>118</v>
      </c>
      <c r="C112" s="292" t="s">
        <v>139</v>
      </c>
      <c r="D112" s="293"/>
      <c r="E112" s="99">
        <v>14.03</v>
      </c>
      <c r="F112" s="100">
        <v>1676</v>
      </c>
      <c r="G112" s="119">
        <f t="shared" si="46"/>
        <v>23514.28</v>
      </c>
      <c r="H112" s="26">
        <v>2</v>
      </c>
      <c r="I112" s="102">
        <v>3</v>
      </c>
      <c r="J112" s="103">
        <v>3000</v>
      </c>
      <c r="K112" s="104">
        <f t="shared" si="48"/>
        <v>1000</v>
      </c>
      <c r="L112" s="105">
        <v>3</v>
      </c>
      <c r="M112" s="103">
        <f t="shared" si="47"/>
        <v>2782.823994985938</v>
      </c>
      <c r="N112" s="104">
        <f t="shared" si="40"/>
        <v>927.60799832864598</v>
      </c>
      <c r="O112" s="106">
        <f t="shared" si="41"/>
        <v>0</v>
      </c>
      <c r="P112" s="107">
        <f t="shared" si="42"/>
        <v>-72.392001671354024</v>
      </c>
      <c r="Q112" s="108">
        <f t="shared" si="43"/>
        <v>0.92760799832864593</v>
      </c>
      <c r="R112" s="303"/>
      <c r="S112" s="46">
        <v>0.8013888888888886</v>
      </c>
      <c r="T112" s="118">
        <v>0.82648148148148115</v>
      </c>
      <c r="U112" s="109">
        <v>13.99999999999995</v>
      </c>
      <c r="V112" s="110">
        <v>36.135954045670118</v>
      </c>
      <c r="W112" s="111"/>
      <c r="X112" s="114"/>
      <c r="Y112" s="294"/>
      <c r="Z112" s="295"/>
      <c r="AA112" s="115">
        <f t="shared" si="44"/>
        <v>-217.17600501406196</v>
      </c>
      <c r="AB112" s="108">
        <f t="shared" si="45"/>
        <v>0.92760799832864604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1728</v>
      </c>
      <c r="G113" s="119">
        <f t="shared" si="46"/>
        <v>28788.48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3266.6843693147912</v>
      </c>
      <c r="N113" s="104">
        <f t="shared" si="40"/>
        <v>653.33687386295821</v>
      </c>
      <c r="O113" s="121">
        <f t="shared" si="41"/>
        <v>0</v>
      </c>
      <c r="P113" s="122">
        <f t="shared" si="42"/>
        <v>-66.663126137041786</v>
      </c>
      <c r="Q113" s="123">
        <f t="shared" si="43"/>
        <v>0.90741232480966416</v>
      </c>
      <c r="R113" s="303"/>
      <c r="S113" s="46">
        <v>0.83611111111111081</v>
      </c>
      <c r="T113" s="118">
        <v>0.85814814814814788</v>
      </c>
      <c r="U113" s="109">
        <v>13.866666666666703</v>
      </c>
      <c r="V113" s="110">
        <v>31.738603513062259</v>
      </c>
      <c r="W113" s="111"/>
      <c r="X113" s="114"/>
      <c r="Y113" s="294"/>
      <c r="Z113" s="295"/>
      <c r="AA113" s="115">
        <f t="shared" si="44"/>
        <v>-333.31563068520882</v>
      </c>
      <c r="AB113" s="108">
        <f t="shared" si="45"/>
        <v>0.90741232480966427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630</v>
      </c>
      <c r="G114" s="119">
        <f t="shared" si="46"/>
        <v>11453.4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2784.6538193692018</v>
      </c>
      <c r="N114" s="104">
        <f t="shared" si="40"/>
        <v>928.21793978973392</v>
      </c>
      <c r="O114" s="121">
        <f t="shared" si="41"/>
        <v>0</v>
      </c>
      <c r="P114" s="122">
        <f t="shared" si="42"/>
        <v>-71.782060210266081</v>
      </c>
      <c r="Q114" s="123">
        <f t="shared" si="43"/>
        <v>0.92821793978973388</v>
      </c>
      <c r="R114" s="303"/>
      <c r="S114" s="46">
        <v>0.86736111111111081</v>
      </c>
      <c r="T114" s="118">
        <v>0.87678240740740709</v>
      </c>
      <c r="U114" s="109">
        <v>13.266666666666609</v>
      </c>
      <c r="V114" s="110">
        <v>13.574398274239599</v>
      </c>
      <c r="W114" s="111"/>
      <c r="X114" s="114"/>
      <c r="Y114" s="294"/>
      <c r="Z114" s="295"/>
      <c r="AA114" s="115">
        <f t="shared" si="44"/>
        <v>-215.34618063079824</v>
      </c>
      <c r="AB114" s="108">
        <f t="shared" si="45"/>
        <v>0.92821793978973388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392</v>
      </c>
      <c r="G115" s="119">
        <f t="shared" si="46"/>
        <v>7126.5599999999995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3263.7292181839575</v>
      </c>
      <c r="N115" s="104">
        <f t="shared" si="40"/>
        <v>1087.9097393946524</v>
      </c>
      <c r="O115" s="121">
        <f t="shared" si="41"/>
        <v>0</v>
      </c>
      <c r="P115" s="122">
        <f t="shared" si="42"/>
        <v>-112.09026060534757</v>
      </c>
      <c r="Q115" s="123">
        <f t="shared" si="43"/>
        <v>0.90659144949554371</v>
      </c>
      <c r="R115" s="303"/>
      <c r="S115" s="46">
        <v>0.88611111111111074</v>
      </c>
      <c r="T115" s="118">
        <v>0.89111111111111074</v>
      </c>
      <c r="U115" s="109">
        <v>13.433333333333248</v>
      </c>
      <c r="V115" s="110">
        <v>7.2064802033691002</v>
      </c>
      <c r="W115" s="111"/>
      <c r="X115" s="114"/>
      <c r="Y115" s="294"/>
      <c r="Z115" s="295"/>
      <c r="AA115" s="115">
        <f t="shared" si="44"/>
        <v>-336.27078181604247</v>
      </c>
      <c r="AB115" s="108">
        <f t="shared" si="45"/>
        <v>0.90659144949554371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462</v>
      </c>
      <c r="G116" s="119">
        <f t="shared" si="46"/>
        <v>7715.4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3265.2045702509586</v>
      </c>
      <c r="N116" s="104">
        <f t="shared" si="40"/>
        <v>1088.4015234169863</v>
      </c>
      <c r="O116" s="121">
        <f t="shared" si="41"/>
        <v>0</v>
      </c>
      <c r="P116" s="122">
        <f t="shared" si="42"/>
        <v>-111.59847658301373</v>
      </c>
      <c r="Q116" s="123">
        <f t="shared" si="43"/>
        <v>0.90700126951415527</v>
      </c>
      <c r="R116" s="303"/>
      <c r="S116" s="46">
        <v>0.90069444444444402</v>
      </c>
      <c r="T116" s="118">
        <v>0.90658564814814768</v>
      </c>
      <c r="U116" s="109">
        <v>13.799999999999919</v>
      </c>
      <c r="V116" s="110">
        <v>8.4895140269479299</v>
      </c>
      <c r="W116" s="111"/>
      <c r="X116" s="114"/>
      <c r="Y116" s="294"/>
      <c r="Z116" s="295"/>
      <c r="AA116" s="115">
        <f t="shared" si="44"/>
        <v>-334.79542974904143</v>
      </c>
      <c r="AB116" s="108">
        <f t="shared" si="45"/>
        <v>0.90700126951415516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732</v>
      </c>
      <c r="G117" s="119">
        <f t="shared" si="46"/>
        <v>21960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3266.1491481102425</v>
      </c>
      <c r="N117" s="104">
        <f t="shared" si="40"/>
        <v>816.53728702756064</v>
      </c>
      <c r="O117" s="121">
        <f t="shared" si="41"/>
        <v>0</v>
      </c>
      <c r="P117" s="122">
        <f t="shared" si="42"/>
        <v>-83.462712972439363</v>
      </c>
      <c r="Q117" s="123">
        <f t="shared" si="43"/>
        <v>0.90726365225284511</v>
      </c>
      <c r="R117" s="303"/>
      <c r="S117" s="46">
        <v>0.91597222222222174</v>
      </c>
      <c r="T117" s="118">
        <v>0.9253009259259255</v>
      </c>
      <c r="U117" s="109">
        <v>13.516666666666648</v>
      </c>
      <c r="V117" s="110">
        <v>13.44702829183769</v>
      </c>
      <c r="W117" s="124"/>
      <c r="X117" s="125"/>
      <c r="Y117" s="294"/>
      <c r="Z117" s="295"/>
      <c r="AA117" s="115">
        <f t="shared" si="44"/>
        <v>-333.85085188975745</v>
      </c>
      <c r="AB117" s="108">
        <f t="shared" si="45"/>
        <v>0.90726365225284511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385</v>
      </c>
      <c r="G118" s="119">
        <f t="shared" si="46"/>
        <v>9636.5500000000011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3265.1872686981133</v>
      </c>
      <c r="N118" s="104">
        <f t="shared" si="40"/>
        <v>653.03745373962261</v>
      </c>
      <c r="O118" s="121">
        <f t="shared" si="41"/>
        <v>0</v>
      </c>
      <c r="P118" s="122">
        <f t="shared" si="42"/>
        <v>-66.962546260377394</v>
      </c>
      <c r="Q118" s="123">
        <f t="shared" si="43"/>
        <v>0.9069964635272536</v>
      </c>
      <c r="R118" s="303"/>
      <c r="S118" s="46">
        <v>0.93472222222222168</v>
      </c>
      <c r="T118" s="118">
        <v>0.93962962962962904</v>
      </c>
      <c r="U118" s="109">
        <v>13.566666666666496</v>
      </c>
      <c r="V118" s="110">
        <v>7.0746325092742293</v>
      </c>
      <c r="W118" s="124"/>
      <c r="X118" s="125"/>
      <c r="Y118" s="294"/>
      <c r="Z118" s="295"/>
      <c r="AA118" s="115">
        <f t="shared" si="44"/>
        <v>-334.81273130188674</v>
      </c>
      <c r="AB118" s="108">
        <f t="shared" si="45"/>
        <v>0.90699646352725372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2714</v>
      </c>
      <c r="G119" s="119">
        <f t="shared" si="46"/>
        <v>38077.42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2782.8239949859385</v>
      </c>
      <c r="N119" s="104">
        <f t="shared" si="40"/>
        <v>927.6079983286462</v>
      </c>
      <c r="O119" s="121">
        <f t="shared" si="41"/>
        <v>0</v>
      </c>
      <c r="P119" s="122">
        <f t="shared" si="42"/>
        <v>-72.392001671353796</v>
      </c>
      <c r="Q119" s="123">
        <f t="shared" si="43"/>
        <v>0.92760799832864615</v>
      </c>
      <c r="R119" s="303"/>
      <c r="S119" s="46">
        <v>0.94930555555555496</v>
      </c>
      <c r="T119" s="118">
        <v>0.98993055555555498</v>
      </c>
      <c r="U119" s="109">
        <v>13.933333333333326</v>
      </c>
      <c r="V119" s="110">
        <v>58.516097422403753</v>
      </c>
      <c r="W119" s="124"/>
      <c r="X119" s="125"/>
      <c r="Y119" s="294"/>
      <c r="Z119" s="295"/>
      <c r="AA119" s="115">
        <f t="shared" si="44"/>
        <v>-217.1760050140615</v>
      </c>
      <c r="AB119" s="108">
        <f t="shared" si="45"/>
        <v>0.92760799832864615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2768</v>
      </c>
      <c r="G120" s="119">
        <f t="shared" si="46"/>
        <v>46114.879999999997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3267.3270310526132</v>
      </c>
      <c r="N120" s="104">
        <f t="shared" si="40"/>
        <v>653.46540621052259</v>
      </c>
      <c r="O120" s="121">
        <f t="shared" si="41"/>
        <v>0</v>
      </c>
      <c r="P120" s="122">
        <f t="shared" si="42"/>
        <v>-66.534593789477412</v>
      </c>
      <c r="Q120" s="123">
        <f t="shared" si="43"/>
        <v>0.90759084195905915</v>
      </c>
      <c r="R120" s="303"/>
      <c r="S120" s="46">
        <v>0.99930555555555489</v>
      </c>
      <c r="T120" s="118">
        <v>1.0345949074074068</v>
      </c>
      <c r="U120" s="109">
        <v>13.499999999999872</v>
      </c>
      <c r="V120" s="110">
        <v>50.830540812590499</v>
      </c>
      <c r="W120" s="124"/>
      <c r="X120" s="125"/>
      <c r="Y120" s="294"/>
      <c r="Z120" s="295"/>
      <c r="AA120" s="115">
        <f t="shared" si="44"/>
        <v>-332.67296894738683</v>
      </c>
      <c r="AB120" s="108">
        <f t="shared" si="45"/>
        <v>0.90759084195905926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3128.2553547948073</v>
      </c>
      <c r="N123" s="136">
        <f t="shared" ref="N123:N137" si="52">M123/L123</f>
        <v>842.22259552167884</v>
      </c>
      <c r="O123" s="137">
        <f t="shared" ref="O123:O137" si="53">L123-I123</f>
        <v>0</v>
      </c>
      <c r="P123" s="138">
        <f t="shared" ref="P123:P137" si="54">N123-K123</f>
        <v>-80.85432755524414</v>
      </c>
      <c r="Q123" s="139">
        <f t="shared" ref="Q123:Q137" si="55">N123/K123</f>
        <v>0.91240781181515218</v>
      </c>
      <c r="R123" s="304"/>
      <c r="S123" s="140">
        <v>0.72986111111111107</v>
      </c>
      <c r="T123" s="141">
        <v>1.0345949074074068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-300.31607377662112</v>
      </c>
      <c r="AB123" s="139">
        <f t="shared" ref="AB123:AB137" si="57">M123/J123</f>
        <v>0.91240781181515218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228</v>
      </c>
      <c r="D124" s="301"/>
      <c r="E124" s="145">
        <v>23.8</v>
      </c>
      <c r="F124" s="95">
        <v>297</v>
      </c>
      <c r="G124" s="146">
        <f t="shared" ref="G124:G137" si="58">E124*F124</f>
        <v>7068.6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7" si="59">F124/V124*60</f>
        <v>3268.0166699450901</v>
      </c>
      <c r="N124" s="150">
        <f t="shared" si="52"/>
        <v>817.00416748627254</v>
      </c>
      <c r="O124" s="152">
        <f t="shared" si="53"/>
        <v>0</v>
      </c>
      <c r="P124" s="153">
        <f t="shared" si="54"/>
        <v>-82.995832513727464</v>
      </c>
      <c r="Q124" s="154">
        <f t="shared" si="55"/>
        <v>0.90778240831808055</v>
      </c>
      <c r="R124" s="302">
        <f>Q140</f>
        <v>0.90709845181091853</v>
      </c>
      <c r="S124" s="155">
        <v>0.73055555555555551</v>
      </c>
      <c r="T124" s="156">
        <v>0.73434027777777777</v>
      </c>
      <c r="U124" s="157"/>
      <c r="V124" s="158">
        <v>5.4528485622135507</v>
      </c>
      <c r="W124" s="156"/>
      <c r="X124" s="167"/>
      <c r="Y124" s="305"/>
      <c r="Z124" s="306"/>
      <c r="AA124" s="169">
        <f t="shared" si="56"/>
        <v>-331.98333005490986</v>
      </c>
      <c r="AB124" s="154">
        <f t="shared" si="57"/>
        <v>0.90778240831808055</v>
      </c>
      <c r="AC124" s="307">
        <f>AB140</f>
        <v>0.90709845181091853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543</v>
      </c>
      <c r="G125" s="101">
        <f t="shared" si="58"/>
        <v>13477.26</v>
      </c>
      <c r="H125" s="26">
        <v>2</v>
      </c>
      <c r="I125" s="102">
        <v>5</v>
      </c>
      <c r="J125" s="103">
        <v>3600</v>
      </c>
      <c r="K125" s="104">
        <f t="shared" si="48"/>
        <v>720</v>
      </c>
      <c r="L125" s="105">
        <v>5</v>
      </c>
      <c r="M125" s="103">
        <f t="shared" si="59"/>
        <v>3265.9205072524951</v>
      </c>
      <c r="N125" s="104">
        <f t="shared" si="52"/>
        <v>653.18410145049904</v>
      </c>
      <c r="O125" s="106">
        <f t="shared" si="53"/>
        <v>0</v>
      </c>
      <c r="P125" s="107">
        <f t="shared" si="54"/>
        <v>-66.815898549500957</v>
      </c>
      <c r="Q125" s="108">
        <f t="shared" si="55"/>
        <v>0.9072001409034709</v>
      </c>
      <c r="R125" s="303"/>
      <c r="S125" s="46">
        <v>0.74444444444444435</v>
      </c>
      <c r="T125" s="47">
        <v>0.7513657407407407</v>
      </c>
      <c r="U125" s="109">
        <v>14.549999999999876</v>
      </c>
      <c r="V125" s="110">
        <v>9.9757480096808653</v>
      </c>
      <c r="W125" s="111"/>
      <c r="X125" s="13"/>
      <c r="Y125" s="294"/>
      <c r="Z125" s="295"/>
      <c r="AA125" s="170">
        <f t="shared" si="56"/>
        <v>-334.0794927475049</v>
      </c>
      <c r="AB125" s="108">
        <f t="shared" si="57"/>
        <v>0.9072001409034709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431</v>
      </c>
      <c r="G126" s="101">
        <f t="shared" si="58"/>
        <v>10671.560000000001</v>
      </c>
      <c r="H126" s="26">
        <v>2</v>
      </c>
      <c r="I126" s="102">
        <v>4</v>
      </c>
      <c r="J126" s="103">
        <v>3600</v>
      </c>
      <c r="K126" s="104">
        <f t="shared" si="48"/>
        <v>900</v>
      </c>
      <c r="L126" s="105">
        <v>4</v>
      </c>
      <c r="M126" s="103">
        <f t="shared" si="59"/>
        <v>3263.1241179007761</v>
      </c>
      <c r="N126" s="104">
        <f t="shared" si="52"/>
        <v>815.78102947519403</v>
      </c>
      <c r="O126" s="106">
        <f t="shared" si="53"/>
        <v>0</v>
      </c>
      <c r="P126" s="107">
        <f t="shared" si="54"/>
        <v>-84.218970524805968</v>
      </c>
      <c r="Q126" s="108">
        <f t="shared" si="55"/>
        <v>0.9064233660835489</v>
      </c>
      <c r="R126" s="303"/>
      <c r="S126" s="46">
        <v>0.76111111111111096</v>
      </c>
      <c r="T126" s="47">
        <v>0.76660879629629619</v>
      </c>
      <c r="U126" s="109">
        <v>14.033333333333182</v>
      </c>
      <c r="V126" s="110">
        <v>7.9249207402616921</v>
      </c>
      <c r="W126" s="111"/>
      <c r="X126" s="13"/>
      <c r="Y126" s="294"/>
      <c r="Z126" s="295"/>
      <c r="AA126" s="170">
        <f t="shared" si="56"/>
        <v>-336.87588209922387</v>
      </c>
      <c r="AB126" s="108">
        <f t="shared" si="57"/>
        <v>0.9064233660835489</v>
      </c>
      <c r="AC126" s="308"/>
    </row>
    <row r="127" spans="1:29" ht="15.75" customHeight="1">
      <c r="A127" s="297"/>
      <c r="B127" s="98" t="s">
        <v>118</v>
      </c>
      <c r="C127" s="292" t="s">
        <v>223</v>
      </c>
      <c r="D127" s="293"/>
      <c r="E127" s="99">
        <v>22.32</v>
      </c>
      <c r="F127" s="100">
        <v>582</v>
      </c>
      <c r="G127" s="101">
        <f t="shared" si="58"/>
        <v>12990.24</v>
      </c>
      <c r="H127" s="26">
        <v>2</v>
      </c>
      <c r="I127" s="102">
        <v>5</v>
      </c>
      <c r="J127" s="103">
        <v>3600</v>
      </c>
      <c r="K127" s="104">
        <f t="shared" si="48"/>
        <v>720</v>
      </c>
      <c r="L127" s="105">
        <v>5</v>
      </c>
      <c r="M127" s="103">
        <f t="shared" si="59"/>
        <v>3263.0303284430529</v>
      </c>
      <c r="N127" s="104">
        <f t="shared" si="52"/>
        <v>652.60606568861056</v>
      </c>
      <c r="O127" s="106">
        <f t="shared" si="53"/>
        <v>0</v>
      </c>
      <c r="P127" s="107">
        <f t="shared" si="54"/>
        <v>-67.393934311389444</v>
      </c>
      <c r="Q127" s="108">
        <f t="shared" si="55"/>
        <v>0.90639731345640351</v>
      </c>
      <c r="R127" s="303"/>
      <c r="S127" s="46">
        <v>0.77638888888888868</v>
      </c>
      <c r="T127" s="47">
        <v>0.78381944444444429</v>
      </c>
      <c r="U127" s="109">
        <v>14.08333333333319</v>
      </c>
      <c r="V127" s="110">
        <v>10.701708683370404</v>
      </c>
      <c r="W127" s="111"/>
      <c r="X127" s="13"/>
      <c r="Y127" s="294"/>
      <c r="Z127" s="295"/>
      <c r="AA127" s="170">
        <f t="shared" si="56"/>
        <v>-336.96967155694711</v>
      </c>
      <c r="AB127" s="108">
        <f t="shared" si="57"/>
        <v>0.90639731345640362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813</v>
      </c>
      <c r="G128" s="101">
        <f t="shared" si="58"/>
        <v>14780.34</v>
      </c>
      <c r="H128" s="26">
        <v>2</v>
      </c>
      <c r="I128" s="102">
        <v>3</v>
      </c>
      <c r="J128" s="103">
        <v>3600</v>
      </c>
      <c r="K128" s="104">
        <f t="shared" si="48"/>
        <v>1200</v>
      </c>
      <c r="L128" s="105">
        <v>3</v>
      </c>
      <c r="M128" s="103">
        <f t="shared" si="59"/>
        <v>3263.5646028317947</v>
      </c>
      <c r="N128" s="104">
        <f t="shared" si="52"/>
        <v>1087.8548676105981</v>
      </c>
      <c r="O128" s="106">
        <f t="shared" si="53"/>
        <v>0</v>
      </c>
      <c r="P128" s="107">
        <f t="shared" si="54"/>
        <v>-112.14513238940185</v>
      </c>
      <c r="Q128" s="108">
        <f t="shared" si="55"/>
        <v>0.90654572300883174</v>
      </c>
      <c r="R128" s="303"/>
      <c r="S128" s="46">
        <v>0.79305555555555529</v>
      </c>
      <c r="T128" s="47">
        <v>0.80342592592592565</v>
      </c>
      <c r="U128" s="109">
        <v>13.299999999999841</v>
      </c>
      <c r="V128" s="110">
        <v>14.94684675697046</v>
      </c>
      <c r="W128" s="111"/>
      <c r="X128" s="114"/>
      <c r="Y128" s="294"/>
      <c r="Z128" s="295"/>
      <c r="AA128" s="170">
        <f t="shared" si="56"/>
        <v>-336.43539716820533</v>
      </c>
      <c r="AB128" s="108">
        <f t="shared" si="57"/>
        <v>0.90654572300883185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1167</v>
      </c>
      <c r="G129" s="119">
        <f t="shared" si="58"/>
        <v>20877.63</v>
      </c>
      <c r="H129" s="26">
        <v>2</v>
      </c>
      <c r="I129" s="102">
        <v>4</v>
      </c>
      <c r="J129" s="103">
        <v>3600</v>
      </c>
      <c r="K129" s="104">
        <f t="shared" si="48"/>
        <v>900</v>
      </c>
      <c r="L129" s="105">
        <v>4</v>
      </c>
      <c r="M129" s="103">
        <f t="shared" si="59"/>
        <v>3266.8399354028015</v>
      </c>
      <c r="N129" s="104">
        <f t="shared" si="52"/>
        <v>816.70998385070038</v>
      </c>
      <c r="O129" s="106">
        <f t="shared" si="53"/>
        <v>0</v>
      </c>
      <c r="P129" s="107">
        <f t="shared" si="54"/>
        <v>-83.290016149299618</v>
      </c>
      <c r="Q129" s="108">
        <f t="shared" si="55"/>
        <v>0.90745553761188935</v>
      </c>
      <c r="R129" s="303"/>
      <c r="S129" s="46">
        <v>0.81319444444444411</v>
      </c>
      <c r="T129" s="118">
        <v>0.8280787037037034</v>
      </c>
      <c r="U129" s="109">
        <v>14.066666666666574</v>
      </c>
      <c r="V129" s="110">
        <v>21.433557010612009</v>
      </c>
      <c r="W129" s="111"/>
      <c r="X129" s="49"/>
      <c r="Y129" s="294"/>
      <c r="Z129" s="295"/>
      <c r="AA129" s="170">
        <f t="shared" si="56"/>
        <v>-333.16006459719847</v>
      </c>
      <c r="AB129" s="108">
        <f t="shared" si="57"/>
        <v>0.90745553761188935</v>
      </c>
      <c r="AC129" s="308"/>
    </row>
    <row r="130" spans="1:29" ht="15.75" customHeight="1">
      <c r="A130" s="298"/>
      <c r="B130" s="98" t="s">
        <v>118</v>
      </c>
      <c r="C130" s="292" t="s">
        <v>141</v>
      </c>
      <c r="D130" s="293"/>
      <c r="E130" s="99">
        <v>14.28</v>
      </c>
      <c r="F130" s="100">
        <v>2010</v>
      </c>
      <c r="G130" s="119">
        <f t="shared" si="58"/>
        <v>28702.799999999999</v>
      </c>
      <c r="H130" s="26">
        <v>2</v>
      </c>
      <c r="I130" s="102">
        <v>3</v>
      </c>
      <c r="J130" s="103">
        <v>3600</v>
      </c>
      <c r="K130" s="104">
        <f t="shared" si="48"/>
        <v>1200</v>
      </c>
      <c r="L130" s="105">
        <v>3</v>
      </c>
      <c r="M130" s="103">
        <f t="shared" si="59"/>
        <v>3266.6159197435027</v>
      </c>
      <c r="N130" s="104">
        <f t="shared" si="52"/>
        <v>1088.8719732478341</v>
      </c>
      <c r="O130" s="121">
        <f t="shared" si="53"/>
        <v>0</v>
      </c>
      <c r="P130" s="122">
        <f t="shared" si="54"/>
        <v>-111.12802675216585</v>
      </c>
      <c r="Q130" s="123">
        <f t="shared" si="55"/>
        <v>0.90739331103986176</v>
      </c>
      <c r="R130" s="303"/>
      <c r="S130" s="46">
        <v>0.83749999999999958</v>
      </c>
      <c r="T130" s="118">
        <v>0.86313657407407363</v>
      </c>
      <c r="U130" s="109">
        <v>13.566666666666496</v>
      </c>
      <c r="V130" s="110">
        <v>36.918940874282406</v>
      </c>
      <c r="W130" s="111"/>
      <c r="X130" s="114"/>
      <c r="Y130" s="294"/>
      <c r="Z130" s="295"/>
      <c r="AA130" s="170">
        <f t="shared" si="56"/>
        <v>-333.38408025649733</v>
      </c>
      <c r="AB130" s="108">
        <f t="shared" si="57"/>
        <v>0.90739331103986187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317</v>
      </c>
      <c r="G131" s="119">
        <f t="shared" si="58"/>
        <v>7544.6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3268.0166699450901</v>
      </c>
      <c r="N131" s="104">
        <f t="shared" si="52"/>
        <v>817.00416748627254</v>
      </c>
      <c r="O131" s="121">
        <f t="shared" si="53"/>
        <v>0</v>
      </c>
      <c r="P131" s="122">
        <f t="shared" si="54"/>
        <v>-82.995832513727464</v>
      </c>
      <c r="Q131" s="123">
        <f t="shared" si="55"/>
        <v>0.90778240831808055</v>
      </c>
      <c r="R131" s="303"/>
      <c r="S131" s="46">
        <v>0.87222222222222179</v>
      </c>
      <c r="T131" s="118">
        <v>0.87626157407407368</v>
      </c>
      <c r="U131" s="109">
        <v>13.083333333333353</v>
      </c>
      <c r="V131" s="110">
        <v>5.8200437515881998</v>
      </c>
      <c r="W131" s="111"/>
      <c r="X131" s="114"/>
      <c r="Y131" s="294"/>
      <c r="Z131" s="295"/>
      <c r="AA131" s="170">
        <f t="shared" si="56"/>
        <v>-331.98333005490986</v>
      </c>
      <c r="AB131" s="108">
        <f t="shared" si="57"/>
        <v>0.90778240831808055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716</v>
      </c>
      <c r="G132" s="119">
        <f t="shared" si="58"/>
        <v>17771.12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3265.9205072524946</v>
      </c>
      <c r="N132" s="104">
        <f t="shared" si="52"/>
        <v>653.18410145049893</v>
      </c>
      <c r="O132" s="121">
        <f t="shared" si="53"/>
        <v>0</v>
      </c>
      <c r="P132" s="122">
        <f t="shared" si="54"/>
        <v>-66.815898549501071</v>
      </c>
      <c r="Q132" s="123">
        <f t="shared" si="55"/>
        <v>0.90720014090347079</v>
      </c>
      <c r="R132" s="303"/>
      <c r="S132" s="46">
        <v>0.88541666666666619</v>
      </c>
      <c r="T132" s="118">
        <v>0.89454861111111061</v>
      </c>
      <c r="U132" s="109">
        <v>13.183333333333209</v>
      </c>
      <c r="V132" s="110">
        <v>13.154024999873849</v>
      </c>
      <c r="W132" s="124"/>
      <c r="X132" s="125"/>
      <c r="Y132" s="294"/>
      <c r="Z132" s="295"/>
      <c r="AA132" s="170">
        <f t="shared" si="56"/>
        <v>-334.07949274750536</v>
      </c>
      <c r="AB132" s="108">
        <f t="shared" si="57"/>
        <v>0.90720014090347079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602</v>
      </c>
      <c r="G133" s="119">
        <f t="shared" si="58"/>
        <v>14905.52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3263.7138135408159</v>
      </c>
      <c r="N133" s="104">
        <f t="shared" si="52"/>
        <v>815.92845338520397</v>
      </c>
      <c r="O133" s="121">
        <f t="shared" si="53"/>
        <v>0</v>
      </c>
      <c r="P133" s="122">
        <f t="shared" si="54"/>
        <v>-84.071546614796034</v>
      </c>
      <c r="Q133" s="123">
        <f t="shared" si="55"/>
        <v>0.90658717042800441</v>
      </c>
      <c r="R133" s="303"/>
      <c r="S133" s="46">
        <v>0.90486111111111056</v>
      </c>
      <c r="T133" s="118">
        <v>0.9125462962962958</v>
      </c>
      <c r="U133" s="109">
        <v>14.849999999999923</v>
      </c>
      <c r="V133" s="110">
        <v>11.067146834425801</v>
      </c>
      <c r="W133" s="124"/>
      <c r="X133" s="125"/>
      <c r="Y133" s="294"/>
      <c r="Z133" s="295"/>
      <c r="AA133" s="170">
        <f t="shared" si="56"/>
        <v>-336.28618645918414</v>
      </c>
      <c r="AB133" s="108">
        <f t="shared" si="57"/>
        <v>0.90658717042800441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959</v>
      </c>
      <c r="G134" s="119">
        <f t="shared" si="58"/>
        <v>21404.880000000001</v>
      </c>
      <c r="H134" s="26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3263.5855515209414</v>
      </c>
      <c r="N134" s="104">
        <f t="shared" si="52"/>
        <v>652.71711030418828</v>
      </c>
      <c r="O134" s="121">
        <f t="shared" si="53"/>
        <v>0</v>
      </c>
      <c r="P134" s="122">
        <f t="shared" si="54"/>
        <v>-67.282889695811718</v>
      </c>
      <c r="Q134" s="123">
        <f t="shared" si="55"/>
        <v>0.90655154208915034</v>
      </c>
      <c r="R134" s="303"/>
      <c r="S134" s="46">
        <v>0.92222222222222161</v>
      </c>
      <c r="T134" s="118">
        <v>0.93445601851851789</v>
      </c>
      <c r="U134" s="109">
        <v>13.933333333333167</v>
      </c>
      <c r="V134" s="110">
        <v>17.630915167271901</v>
      </c>
      <c r="W134" s="124"/>
      <c r="X134" s="125"/>
      <c r="Y134" s="294"/>
      <c r="Z134" s="295"/>
      <c r="AA134" s="170">
        <f t="shared" si="56"/>
        <v>-336.41444847905859</v>
      </c>
      <c r="AB134" s="108">
        <f t="shared" si="57"/>
        <v>0.90655154208915034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1269</v>
      </c>
      <c r="G135" s="119">
        <f t="shared" si="58"/>
        <v>23070.42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3264.9640539896764</v>
      </c>
      <c r="N135" s="104">
        <f t="shared" si="52"/>
        <v>1088.3213513298922</v>
      </c>
      <c r="O135" s="121">
        <f t="shared" si="53"/>
        <v>0</v>
      </c>
      <c r="P135" s="122">
        <f t="shared" si="54"/>
        <v>-111.6786486701078</v>
      </c>
      <c r="Q135" s="123">
        <f t="shared" si="55"/>
        <v>0.9069344594415768</v>
      </c>
      <c r="R135" s="303"/>
      <c r="S135" s="46">
        <v>0.94444444444444375</v>
      </c>
      <c r="T135" s="118">
        <v>0.96063657407407343</v>
      </c>
      <c r="U135" s="109">
        <v>14.383333333333237</v>
      </c>
      <c r="V135" s="110">
        <v>23.320318000732499</v>
      </c>
      <c r="W135" s="124"/>
      <c r="X135" s="125"/>
      <c r="Y135" s="294"/>
      <c r="Z135" s="295"/>
      <c r="AA135" s="170">
        <f t="shared" si="56"/>
        <v>-335.03594601032364</v>
      </c>
      <c r="AB135" s="108">
        <f t="shared" si="57"/>
        <v>0.9069344594415768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1791</v>
      </c>
      <c r="G136" s="119">
        <f t="shared" si="58"/>
        <v>32040.99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3267.8333737582516</v>
      </c>
      <c r="N136" s="104">
        <f t="shared" si="52"/>
        <v>816.9583434395629</v>
      </c>
      <c r="O136" s="121">
        <f t="shared" si="53"/>
        <v>0</v>
      </c>
      <c r="P136" s="122">
        <f t="shared" si="54"/>
        <v>-83.041656560437104</v>
      </c>
      <c r="Q136" s="123">
        <f t="shared" si="55"/>
        <v>0.90773149271062548</v>
      </c>
      <c r="R136" s="303"/>
      <c r="S136" s="46">
        <v>0.97013888888888822</v>
      </c>
      <c r="T136" s="118">
        <v>0.99297453703703642</v>
      </c>
      <c r="U136" s="109">
        <v>13.683333333333287</v>
      </c>
      <c r="V136" s="110">
        <v>32.884173612687299</v>
      </c>
      <c r="W136" s="124"/>
      <c r="X136" s="125"/>
      <c r="Y136" s="294"/>
      <c r="Z136" s="295"/>
      <c r="AA136" s="170">
        <f t="shared" si="56"/>
        <v>-332.16662624174842</v>
      </c>
      <c r="AB136" s="108">
        <f t="shared" si="57"/>
        <v>0.90773149271062548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3446</v>
      </c>
      <c r="G137" s="119">
        <f t="shared" si="58"/>
        <v>49208.88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3266.6159197435022</v>
      </c>
      <c r="N137" s="104">
        <f t="shared" si="52"/>
        <v>1088.8719732478341</v>
      </c>
      <c r="O137" s="121">
        <f t="shared" si="53"/>
        <v>0</v>
      </c>
      <c r="P137" s="122">
        <f t="shared" si="54"/>
        <v>-111.12802675216585</v>
      </c>
      <c r="Q137" s="123">
        <f t="shared" si="55"/>
        <v>0.90739331103986176</v>
      </c>
      <c r="R137" s="303"/>
      <c r="S137" s="46">
        <v>1.0027777777777771</v>
      </c>
      <c r="T137" s="118">
        <v>1.0467245370370364</v>
      </c>
      <c r="U137" s="109">
        <v>14.116666666666582</v>
      </c>
      <c r="V137" s="110">
        <v>63.294860822277201</v>
      </c>
      <c r="W137" s="111"/>
      <c r="X137" s="114"/>
      <c r="Y137" s="294"/>
      <c r="Z137" s="295"/>
      <c r="AA137" s="170">
        <f t="shared" si="56"/>
        <v>-333.38408025649778</v>
      </c>
      <c r="AB137" s="108">
        <f t="shared" si="57"/>
        <v>0.90739331103986176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3265.5544265193066</v>
      </c>
      <c r="N140" s="136">
        <f>M140/L140</f>
        <v>816.38860662982665</v>
      </c>
      <c r="O140" s="137">
        <f>L140-I140</f>
        <v>0</v>
      </c>
      <c r="P140" s="138">
        <f>N140-K140</f>
        <v>-83.611393370173346</v>
      </c>
      <c r="Q140" s="139">
        <f>N140/K140</f>
        <v>0.90709845181091853</v>
      </c>
      <c r="R140" s="304"/>
      <c r="S140" s="140">
        <v>0.73055555555555551</v>
      </c>
      <c r="T140" s="141">
        <v>1.0467245370370364</v>
      </c>
      <c r="U140" s="142"/>
      <c r="V140" s="164"/>
      <c r="W140" s="165"/>
      <c r="X140" s="136"/>
      <c r="Y140" s="290"/>
      <c r="Z140" s="291"/>
      <c r="AA140" s="172">
        <f>M140-J140</f>
        <v>-334.44557348069338</v>
      </c>
      <c r="AB140" s="139">
        <f>M140/J140</f>
        <v>0.90709845181091853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74" priority="1" operator="greaterThan">
      <formula>0</formula>
    </cfRule>
  </conditionalFormatting>
  <conditionalFormatting sqref="P5:P140 AA5:AA140">
    <cfRule type="cellIs" dxfId="573" priority="4" operator="lessThan">
      <formula>0</formula>
    </cfRule>
  </conditionalFormatting>
  <conditionalFormatting sqref="Q5:Q140 AB5:AB140">
    <cfRule type="cellIs" dxfId="572" priority="2" operator="greaterThan">
      <formula>1</formula>
    </cfRule>
    <cfRule type="cellIs" dxfId="571" priority="3" operator="lessThan">
      <formula>0.8</formula>
    </cfRule>
  </conditionalFormatting>
  <conditionalFormatting sqref="AC5:AC6 R5:R140 AC73:AC78">
    <cfRule type="cellIs" dxfId="570" priority="5" operator="lessThan">
      <formula>0.8</formula>
    </cfRule>
  </conditionalFormatting>
  <conditionalFormatting sqref="AC12:AC20">
    <cfRule type="cellIs" dxfId="569" priority="12" operator="lessThan">
      <formula>0.8</formula>
    </cfRule>
  </conditionalFormatting>
  <conditionalFormatting sqref="AC22">
    <cfRule type="cellIs" dxfId="568" priority="11" operator="lessThan">
      <formula>0.8</formula>
    </cfRule>
  </conditionalFormatting>
  <conditionalFormatting sqref="AC39">
    <cfRule type="cellIs" dxfId="567" priority="7" operator="lessThan">
      <formula>0.8</formula>
    </cfRule>
  </conditionalFormatting>
  <conditionalFormatting sqref="AC56:AC61">
    <cfRule type="cellIs" dxfId="566" priority="6" operator="lessThan">
      <formula>0.8</formula>
    </cfRule>
  </conditionalFormatting>
  <conditionalFormatting sqref="AC90">
    <cfRule type="cellIs" dxfId="565" priority="10" operator="lessThan">
      <formula>0.8</formula>
    </cfRule>
  </conditionalFormatting>
  <conditionalFormatting sqref="AC107">
    <cfRule type="cellIs" dxfId="564" priority="9" operator="lessThan">
      <formula>0.8</formula>
    </cfRule>
  </conditionalFormatting>
  <conditionalFormatting sqref="AC124:AC129">
    <cfRule type="cellIs" dxfId="563" priority="8" operator="lessThan">
      <formula>0.8</formula>
    </cfRule>
  </conditionalFormatting>
  <dataValidations count="1">
    <dataValidation type="list" allowBlank="1" showInputMessage="1" showErrorMessage="1" sqref="Y5:Z140" xr:uid="{C5DE709A-8A27-419B-809C-5E6967DDDEA6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295A-575C-4BB2-8259-8BD9DF34937C}">
  <sheetPr codeName="工作表3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53899</v>
      </c>
      <c r="E1" s="86" t="s">
        <v>3</v>
      </c>
      <c r="F1" s="87">
        <f>SUM(G5:G140)</f>
        <v>2226963.6100000003</v>
      </c>
      <c r="G1" s="88" t="s">
        <v>84</v>
      </c>
      <c r="H1" s="89">
        <f>L21+L38+L55+L72+L89+L106+L123+L140</f>
        <v>137.36666666666667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46290</v>
      </c>
      <c r="B2" s="348"/>
      <c r="C2" s="90" t="s">
        <v>40</v>
      </c>
      <c r="D2" s="91">
        <f>AVERAGE(N21,N38,N55,N72,N89,N106,N123,N140)</f>
        <v>206.46501506422848</v>
      </c>
      <c r="E2" s="91" t="s">
        <v>91</v>
      </c>
      <c r="F2" s="92">
        <f>F1/D1</f>
        <v>41.317345590827294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3633</v>
      </c>
      <c r="G5" s="146">
        <f t="shared" ref="G5:G7" si="0">E5*F5</f>
        <v>71570.099999999991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1085.8472881768491</v>
      </c>
      <c r="N5" s="150">
        <f>M5/L5</f>
        <v>83.526714475142242</v>
      </c>
      <c r="O5" s="152">
        <f>L5-I5</f>
        <v>0</v>
      </c>
      <c r="P5" s="153">
        <f>N5-K5</f>
        <v>-8.7809778325500645</v>
      </c>
      <c r="Q5" s="154">
        <f>N5/K5</f>
        <v>0.90487274014737429</v>
      </c>
      <c r="R5" s="302">
        <f>Q21</f>
        <v>0.90296774975774119</v>
      </c>
      <c r="S5" s="155">
        <v>0.25</v>
      </c>
      <c r="T5" s="156">
        <v>0.38939814814814816</v>
      </c>
      <c r="U5" s="157"/>
      <c r="V5" s="158">
        <v>200.74646073481574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-114.15271182315087</v>
      </c>
      <c r="AF5" s="130">
        <f>M5/J5</f>
        <v>0.90487274014737429</v>
      </c>
      <c r="AG5" s="381">
        <f>AF21</f>
        <v>0.90296774975774119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2961</v>
      </c>
      <c r="G6" s="101">
        <f t="shared" si="0"/>
        <v>167089.23000000001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1805.1548219448428</v>
      </c>
      <c r="N6" s="104">
        <f>M6/L6</f>
        <v>75.214784247701786</v>
      </c>
      <c r="O6" s="106">
        <f>L6-I6</f>
        <v>0</v>
      </c>
      <c r="P6" s="107">
        <f>N6-K6</f>
        <v>-8.1185490856315425</v>
      </c>
      <c r="Q6" s="108">
        <f>N6/K6</f>
        <v>0.9025774109724215</v>
      </c>
      <c r="R6" s="303"/>
      <c r="S6" s="46">
        <v>0.3923611111111111</v>
      </c>
      <c r="T6" s="47">
        <v>0.4607060185185185</v>
      </c>
      <c r="U6" s="109">
        <v>5</v>
      </c>
      <c r="V6" s="110">
        <v>98.418151086116907</v>
      </c>
      <c r="W6" s="111">
        <v>0.4607060185185185</v>
      </c>
      <c r="X6" s="114">
        <v>0.49861111111111106</v>
      </c>
      <c r="Y6" s="12"/>
      <c r="Z6" s="196"/>
      <c r="AA6" s="294"/>
      <c r="AB6" s="295"/>
      <c r="AC6" s="12"/>
      <c r="AD6" s="196"/>
      <c r="AE6" s="115">
        <f>M6-J6</f>
        <v>-194.84517805515725</v>
      </c>
      <c r="AF6" s="108">
        <f>M6/J6</f>
        <v>0.90257741097242139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2435</v>
      </c>
      <c r="G7" s="101">
        <f t="shared" si="0"/>
        <v>144931.20000000001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1804.4301886185619</v>
      </c>
      <c r="N7" s="104">
        <f>M7/L7</f>
        <v>75.184591192440081</v>
      </c>
      <c r="O7" s="106">
        <f>L7-I7</f>
        <v>0</v>
      </c>
      <c r="P7" s="107">
        <f>N7-K7</f>
        <v>-8.1487421408932477</v>
      </c>
      <c r="Q7" s="108">
        <f>N7/K7</f>
        <v>0.90221509430928104</v>
      </c>
      <c r="R7" s="303"/>
      <c r="S7" s="46">
        <v>0.49861111111111106</v>
      </c>
      <c r="T7" s="47">
        <v>0.55483796296296295</v>
      </c>
      <c r="U7" s="109">
        <v>54.583333333333286</v>
      </c>
      <c r="V7" s="110">
        <v>80.967388442914171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-195.56981138143806</v>
      </c>
      <c r="AF7" s="108">
        <f>M7/J7</f>
        <v>0.90221509430928093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1565.1440995800847</v>
      </c>
      <c r="N21" s="136">
        <f>M21/L21</f>
        <v>76.97429997934843</v>
      </c>
      <c r="O21" s="137">
        <f>L21-I21</f>
        <v>0</v>
      </c>
      <c r="P21" s="138">
        <f>N21-K21</f>
        <v>-8.271601659995838</v>
      </c>
      <c r="Q21" s="139">
        <f>N21/K21</f>
        <v>0.90296774975774119</v>
      </c>
      <c r="R21" s="304"/>
      <c r="S21" s="140">
        <v>0.25</v>
      </c>
      <c r="T21" s="141">
        <v>0.55483796296296295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>M21-J21</f>
        <v>-168.18923375324857</v>
      </c>
      <c r="AF21" s="139">
        <f>M21/J21</f>
        <v>0.90296774975774119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5229</v>
      </c>
      <c r="G22" s="146">
        <f t="shared" ref="G22:G25" si="5">E22*F22</f>
        <v>156190.23000000001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2595.0000000000005</v>
      </c>
      <c r="N22" s="150">
        <f>M22/L22</f>
        <v>117.95454545454548</v>
      </c>
      <c r="O22" s="152">
        <f>L22-I22</f>
        <v>1</v>
      </c>
      <c r="P22" s="153">
        <f>N22-K22</f>
        <v>-14.90259740259738</v>
      </c>
      <c r="Q22" s="154">
        <f>N22/K22</f>
        <v>0.88782991202346062</v>
      </c>
      <c r="R22" s="302">
        <f>Q38</f>
        <v>0.89992528846700515</v>
      </c>
      <c r="S22" s="155">
        <v>0.29166666666666669</v>
      </c>
      <c r="T22" s="156">
        <v>0.37562499999999999</v>
      </c>
      <c r="U22" s="157"/>
      <c r="V22" s="158">
        <v>120.90173410404623</v>
      </c>
      <c r="W22" s="95"/>
      <c r="X22" s="96"/>
      <c r="Y22" s="12"/>
      <c r="Z22" s="196"/>
      <c r="AA22" s="305"/>
      <c r="AB22" s="306"/>
      <c r="AC22" s="12"/>
      <c r="AD22" s="196"/>
      <c r="AE22" s="113">
        <f>M22-J22</f>
        <v>-194.99999999999955</v>
      </c>
      <c r="AF22" s="154">
        <f>M22/J22</f>
        <v>0.9301075268817206</v>
      </c>
      <c r="AG22" s="374">
        <f>AF38</f>
        <v>0.91103547721351141</v>
      </c>
    </row>
    <row r="23" spans="1:33" ht="15.75" customHeight="1">
      <c r="A23" s="297"/>
      <c r="B23" s="161" t="s">
        <v>189</v>
      </c>
      <c r="C23" s="292" t="s">
        <v>206</v>
      </c>
      <c r="D23" s="293"/>
      <c r="E23" s="99">
        <v>36.450000000000003</v>
      </c>
      <c r="F23" s="109">
        <v>1464</v>
      </c>
      <c r="G23" s="101">
        <f t="shared" si="5"/>
        <v>53362.8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1892.0183422375003</v>
      </c>
      <c r="N23" s="104">
        <f>M23/L23</f>
        <v>94.60091711187502</v>
      </c>
      <c r="O23" s="106">
        <f>L23-I23</f>
        <v>0</v>
      </c>
      <c r="P23" s="107">
        <f>N23-K23</f>
        <v>-10.39908288812498</v>
      </c>
      <c r="Q23" s="108">
        <f>N23/K23</f>
        <v>0.90096111535119072</v>
      </c>
      <c r="R23" s="303"/>
      <c r="S23" s="46">
        <v>0.37916666666666665</v>
      </c>
      <c r="T23" s="47">
        <v>0.41140046296296295</v>
      </c>
      <c r="U23" s="109">
        <v>5.0999999999999979</v>
      </c>
      <c r="V23" s="110">
        <v>46.426611222024647</v>
      </c>
      <c r="W23" s="111"/>
      <c r="X23" s="114"/>
      <c r="Y23" s="12"/>
      <c r="Z23" s="196"/>
      <c r="AA23" s="294"/>
      <c r="AB23" s="295"/>
      <c r="AC23" s="12"/>
      <c r="AD23" s="196"/>
      <c r="AE23" s="115">
        <f>M23-J23</f>
        <v>-207.98165776249971</v>
      </c>
      <c r="AF23" s="108">
        <f>M23/J23</f>
        <v>0.90096111535119061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1881</v>
      </c>
      <c r="G24" s="101">
        <f t="shared" si="5"/>
        <v>114910.29000000001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1805.4426614057973</v>
      </c>
      <c r="N24" s="104">
        <f>M24/L24</f>
        <v>90.272133070289868</v>
      </c>
      <c r="O24" s="106">
        <f>L24-I24</f>
        <v>0</v>
      </c>
      <c r="P24" s="107">
        <f>N24-K24</f>
        <v>-9.7278669297101317</v>
      </c>
      <c r="Q24" s="108">
        <f>N24/K24</f>
        <v>0.90272133070289873</v>
      </c>
      <c r="R24" s="303"/>
      <c r="S24" s="46">
        <v>0.4145833333333333</v>
      </c>
      <c r="T24" s="47">
        <v>0.45798611111111109</v>
      </c>
      <c r="U24" s="109">
        <v>4.5833333333333037</v>
      </c>
      <c r="V24" s="110">
        <v>62.510985484369925</v>
      </c>
      <c r="W24" s="111">
        <v>0.45798611111111109</v>
      </c>
      <c r="X24" s="114">
        <v>0.49652777777777773</v>
      </c>
      <c r="Y24" s="12"/>
      <c r="Z24" s="196"/>
      <c r="AA24" s="294"/>
      <c r="AB24" s="295"/>
      <c r="AC24" s="12"/>
      <c r="AD24" s="196"/>
      <c r="AE24" s="115">
        <f>M24-J24</f>
        <v>-194.55733859420275</v>
      </c>
      <c r="AF24" s="108">
        <f>M24/J24</f>
        <v>0.90272133070289862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2029</v>
      </c>
      <c r="G25" s="101">
        <f t="shared" si="5"/>
        <v>109079.03999999999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1806.6443887848184</v>
      </c>
      <c r="N25" s="104">
        <f>M25/L25</f>
        <v>90.332219439240916</v>
      </c>
      <c r="O25" s="106">
        <f>L25-I25</f>
        <v>0</v>
      </c>
      <c r="P25" s="107">
        <f>N25-K25</f>
        <v>-9.6677805607590841</v>
      </c>
      <c r="Q25" s="108">
        <f>N25/K25</f>
        <v>0.90332219439240913</v>
      </c>
      <c r="R25" s="303"/>
      <c r="S25" s="46">
        <v>0.49652777777777773</v>
      </c>
      <c r="T25" s="47">
        <v>0.54332175925925918</v>
      </c>
      <c r="U25" s="109">
        <v>55.499999999999964</v>
      </c>
      <c r="V25" s="110">
        <v>67.384594752420824</v>
      </c>
      <c r="W25" s="111"/>
      <c r="X25" s="114"/>
      <c r="Y25" s="12"/>
      <c r="Z25" s="196"/>
      <c r="AA25" s="294"/>
      <c r="AB25" s="295"/>
      <c r="AC25" s="12"/>
      <c r="AD25" s="196"/>
      <c r="AE25" s="115">
        <f>M25-J25</f>
        <v>-193.35561121518163</v>
      </c>
      <c r="AF25" s="108">
        <f>M25/J25</f>
        <v>0.90332219439240924</v>
      </c>
      <c r="AG25" s="375"/>
    </row>
    <row r="26" spans="1:33" ht="15.75" customHeight="1">
      <c r="A26" s="298"/>
      <c r="B26" s="161"/>
      <c r="C26" s="292"/>
      <c r="D26" s="29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12"/>
      <c r="Z26" s="196"/>
      <c r="AA26" s="294"/>
      <c r="AB26" s="295"/>
      <c r="AC26" s="12"/>
      <c r="AD26" s="196"/>
      <c r="AE26" s="115"/>
      <c r="AF26" s="108"/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2024.7763481070292</v>
      </c>
      <c r="N38" s="136">
        <f t="shared" ref="N38:N43" si="9">M38/L38</f>
        <v>98.769577956440443</v>
      </c>
      <c r="O38" s="137">
        <f t="shared" ref="O38:O43" si="10">L38-I38</f>
        <v>0.25</v>
      </c>
      <c r="P38" s="138">
        <f t="shared" ref="P38:P43" si="11">N38-K38</f>
        <v>-10.983508463312646</v>
      </c>
      <c r="Q38" s="139">
        <f t="shared" ref="Q38:Q43" si="12">N38/K38</f>
        <v>0.89992528846700515</v>
      </c>
      <c r="R38" s="304"/>
      <c r="S38" s="140">
        <v>0.29166666666666669</v>
      </c>
      <c r="T38" s="141">
        <v>0.54332175925925918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3">M38-J38</f>
        <v>-197.72365189297079</v>
      </c>
      <c r="AF38" s="139">
        <f t="shared" ref="AF38:AF43" si="14">M38/J38</f>
        <v>0.91103547721351141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1640</v>
      </c>
      <c r="G39" s="146">
        <f t="shared" ref="G39:G43" si="15">E39*F39</f>
        <v>117342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1806.8185926713984</v>
      </c>
      <c r="N39" s="150">
        <f t="shared" si="9"/>
        <v>82.128117848699929</v>
      </c>
      <c r="O39" s="152">
        <f t="shared" si="10"/>
        <v>0</v>
      </c>
      <c r="P39" s="153">
        <f t="shared" si="11"/>
        <v>-8.780973060390977</v>
      </c>
      <c r="Q39" s="154">
        <f t="shared" si="12"/>
        <v>0.90340929633569922</v>
      </c>
      <c r="R39" s="302">
        <f>Q55</f>
        <v>0.90289759756539578</v>
      </c>
      <c r="S39" s="155">
        <v>0.29166666666666669</v>
      </c>
      <c r="T39" s="156">
        <v>0.32947916666666666</v>
      </c>
      <c r="U39" s="157"/>
      <c r="V39" s="158">
        <v>54.460364974723149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3"/>
        <v>-193.18140732860161</v>
      </c>
      <c r="AF39" s="154">
        <f t="shared" si="14"/>
        <v>0.90340929633569922</v>
      </c>
      <c r="AG39" s="307">
        <f>AF55</f>
        <v>0.90289759756539567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1556</v>
      </c>
      <c r="G40" s="101">
        <f t="shared" si="15"/>
        <v>92644.24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1806.8273887531582</v>
      </c>
      <c r="N40" s="104">
        <f t="shared" si="9"/>
        <v>78.557712554485136</v>
      </c>
      <c r="O40" s="106">
        <f t="shared" si="10"/>
        <v>0</v>
      </c>
      <c r="P40" s="107">
        <f t="shared" si="11"/>
        <v>-8.3988091846453017</v>
      </c>
      <c r="Q40" s="108">
        <f t="shared" si="12"/>
        <v>0.90341369437657904</v>
      </c>
      <c r="R40" s="303"/>
      <c r="S40" s="46">
        <v>0.33263888888888887</v>
      </c>
      <c r="T40" s="47">
        <v>0.36851851851851852</v>
      </c>
      <c r="U40" s="109">
        <v>4.5499999999999918</v>
      </c>
      <c r="V40" s="110">
        <v>51.670680099898846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3"/>
        <v>-193.17261124684183</v>
      </c>
      <c r="AF40" s="108">
        <f t="shared" si="14"/>
        <v>0.90341369437657904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2227</v>
      </c>
      <c r="G41" s="101">
        <f t="shared" si="15"/>
        <v>130658.09000000001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1804.1093623021286</v>
      </c>
      <c r="N41" s="104">
        <f t="shared" si="9"/>
        <v>78.439537491396891</v>
      </c>
      <c r="O41" s="106">
        <f t="shared" si="10"/>
        <v>0</v>
      </c>
      <c r="P41" s="107">
        <f t="shared" si="11"/>
        <v>-8.5169842477335465</v>
      </c>
      <c r="Q41" s="108">
        <f t="shared" si="12"/>
        <v>0.90205468115106424</v>
      </c>
      <c r="R41" s="303"/>
      <c r="S41" s="46">
        <v>0.37152777777777773</v>
      </c>
      <c r="T41" s="47">
        <v>0.42295138888888884</v>
      </c>
      <c r="U41" s="109">
        <v>5</v>
      </c>
      <c r="V41" s="110">
        <v>74.064246210381938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3"/>
        <v>-195.8906376978714</v>
      </c>
      <c r="AF41" s="108">
        <f t="shared" si="14"/>
        <v>0.90205468115106435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376</v>
      </c>
      <c r="G42" s="101">
        <f t="shared" si="15"/>
        <v>26041.760000000002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1803.1151935597875</v>
      </c>
      <c r="N42" s="104">
        <f t="shared" si="9"/>
        <v>75.129799731657812</v>
      </c>
      <c r="O42" s="106">
        <f t="shared" si="10"/>
        <v>0</v>
      </c>
      <c r="P42" s="107">
        <f t="shared" si="11"/>
        <v>-8.2035336016755167</v>
      </c>
      <c r="Q42" s="108">
        <f t="shared" si="12"/>
        <v>0.90155759677989378</v>
      </c>
      <c r="R42" s="303"/>
      <c r="S42" s="46">
        <v>0.42708333333333326</v>
      </c>
      <c r="T42" s="47">
        <v>0.43576388888888884</v>
      </c>
      <c r="U42" s="109">
        <v>5.9499999999999709</v>
      </c>
      <c r="V42" s="110">
        <v>12.511679830871525</v>
      </c>
      <c r="W42" s="111">
        <v>0.43576388888888884</v>
      </c>
      <c r="X42" s="114">
        <v>0.47499999999999992</v>
      </c>
      <c r="Y42" s="12"/>
      <c r="Z42" s="196"/>
      <c r="AA42" s="294"/>
      <c r="AB42" s="295"/>
      <c r="AC42" s="12"/>
      <c r="AD42" s="196"/>
      <c r="AE42" s="115">
        <f t="shared" si="13"/>
        <v>-196.88480644021251</v>
      </c>
      <c r="AF42" s="108">
        <f t="shared" si="14"/>
        <v>0.90155759677989378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775</v>
      </c>
      <c r="G43" s="101">
        <f t="shared" si="15"/>
        <v>49538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1808.1054383674843</v>
      </c>
      <c r="N43" s="104">
        <f t="shared" si="9"/>
        <v>75.337726598645176</v>
      </c>
      <c r="O43" s="106">
        <f t="shared" si="10"/>
        <v>0</v>
      </c>
      <c r="P43" s="107">
        <f t="shared" si="11"/>
        <v>-7.9956067346881525</v>
      </c>
      <c r="Q43" s="108">
        <f t="shared" si="12"/>
        <v>0.90405271918374219</v>
      </c>
      <c r="R43" s="303"/>
      <c r="S43" s="46">
        <v>0.47499999999999992</v>
      </c>
      <c r="T43" s="47">
        <v>0.4928587962962962</v>
      </c>
      <c r="U43" s="109">
        <v>56.499999999999957</v>
      </c>
      <c r="V43" s="110">
        <v>25.717526762147379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3"/>
        <v>-191.89456163251566</v>
      </c>
      <c r="AF43" s="108">
        <f t="shared" si="14"/>
        <v>0.90405271918374219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1805.7951951307914</v>
      </c>
      <c r="N55" s="136">
        <f t="shared" ref="N55:N61" si="19">M55/L55</f>
        <v>77.835999790120326</v>
      </c>
      <c r="O55" s="137">
        <f t="shared" ref="O55:O61" si="20">L55-I55</f>
        <v>0</v>
      </c>
      <c r="P55" s="138">
        <f t="shared" ref="P55:P61" si="21">N55-K55</f>
        <v>-8.3708967616038166</v>
      </c>
      <c r="Q55" s="139">
        <f t="shared" ref="Q55:Q61" si="22">N55/K55</f>
        <v>0.90289759756539578</v>
      </c>
      <c r="R55" s="304"/>
      <c r="S55" s="140">
        <v>0.29166666666666669</v>
      </c>
      <c r="T55" s="141">
        <v>0.4928587962962962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23">M55-J55</f>
        <v>-194.2048048692086</v>
      </c>
      <c r="AF55" s="139">
        <f t="shared" ref="AF55:AF61" si="24">M55/J55</f>
        <v>0.90289759756539567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1232</v>
      </c>
      <c r="G56" s="146">
        <f t="shared" ref="G56:G61" si="25">E56*F56</f>
        <v>35555.519999999997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26">F56/V56*60</f>
        <v>3193.1534728031534</v>
      </c>
      <c r="N56" s="150">
        <f t="shared" si="19"/>
        <v>177.39741515573076</v>
      </c>
      <c r="O56" s="152">
        <f t="shared" si="20"/>
        <v>0</v>
      </c>
      <c r="P56" s="153">
        <f t="shared" si="21"/>
        <v>-22.602584844269245</v>
      </c>
      <c r="Q56" s="154">
        <f t="shared" si="22"/>
        <v>0.88698707577865377</v>
      </c>
      <c r="R56" s="302">
        <f>Q72</f>
        <v>0.89524804610295594</v>
      </c>
      <c r="S56" s="155">
        <v>0.25</v>
      </c>
      <c r="T56" s="156">
        <v>0.26606481481481481</v>
      </c>
      <c r="U56" s="157"/>
      <c r="V56" s="158">
        <v>23.149529338190035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3"/>
        <v>-406.84652719684664</v>
      </c>
      <c r="AF56" s="154">
        <f t="shared" si="24"/>
        <v>0.88698707577865377</v>
      </c>
      <c r="AG56" s="307">
        <f>AF72</f>
        <v>0.89524804610295594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634</v>
      </c>
      <c r="G57" s="101">
        <f t="shared" si="25"/>
        <v>23286.82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3192.4274156873475</v>
      </c>
      <c r="N57" s="104">
        <f t="shared" si="19"/>
        <v>152.02035312796892</v>
      </c>
      <c r="O57" s="106">
        <f t="shared" si="20"/>
        <v>0</v>
      </c>
      <c r="P57" s="107">
        <f t="shared" si="21"/>
        <v>-19.408218300602499</v>
      </c>
      <c r="Q57" s="108">
        <f t="shared" si="22"/>
        <v>0.88678539324648542</v>
      </c>
      <c r="R57" s="303"/>
      <c r="S57" s="46">
        <v>0.26944444444444443</v>
      </c>
      <c r="T57" s="47">
        <v>0.27770833333333333</v>
      </c>
      <c r="U57" s="109">
        <v>4.8666666666666547</v>
      </c>
      <c r="V57" s="110">
        <v>11.9156976954509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3"/>
        <v>-407.57258431265245</v>
      </c>
      <c r="AF57" s="108">
        <f t="shared" si="24"/>
        <v>0.88678539324648542</v>
      </c>
      <c r="AG57" s="308"/>
    </row>
    <row r="58" spans="1:33" ht="15.75" customHeight="1">
      <c r="A58" s="297"/>
      <c r="B58" s="98" t="s">
        <v>195</v>
      </c>
      <c r="C58" s="377" t="s">
        <v>198</v>
      </c>
      <c r="D58" s="377"/>
      <c r="E58" s="99">
        <v>37.799999999999997</v>
      </c>
      <c r="F58" s="100">
        <v>3480</v>
      </c>
      <c r="G58" s="101">
        <f t="shared" si="25"/>
        <v>131544</v>
      </c>
      <c r="H58" s="26"/>
      <c r="I58" s="102">
        <v>20</v>
      </c>
      <c r="J58" s="103">
        <v>3600</v>
      </c>
      <c r="K58" s="104">
        <f t="shared" si="27"/>
        <v>180</v>
      </c>
      <c r="L58" s="105">
        <v>20</v>
      </c>
      <c r="M58" s="103">
        <f t="shared" si="26"/>
        <v>3269.0089188004158</v>
      </c>
      <c r="N58" s="104">
        <f t="shared" si="19"/>
        <v>163.45044594002078</v>
      </c>
      <c r="O58" s="106">
        <f t="shared" si="20"/>
        <v>0</v>
      </c>
      <c r="P58" s="107">
        <f t="shared" si="21"/>
        <v>-16.549554059979215</v>
      </c>
      <c r="Q58" s="108">
        <f t="shared" si="22"/>
        <v>0.90805803300011545</v>
      </c>
      <c r="R58" s="303"/>
      <c r="S58" s="46">
        <v>0.2805555555555555</v>
      </c>
      <c r="T58" s="47">
        <v>0.32490740740740737</v>
      </c>
      <c r="U58" s="109">
        <v>5</v>
      </c>
      <c r="V58" s="110">
        <v>63.872569695105184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3"/>
        <v>-330.99108119958419</v>
      </c>
      <c r="AF58" s="108">
        <f t="shared" si="24"/>
        <v>0.90805803300011545</v>
      </c>
      <c r="AG58" s="308"/>
    </row>
    <row r="59" spans="1:33" ht="15.75" customHeight="1">
      <c r="A59" s="297"/>
      <c r="B59" s="98" t="s">
        <v>195</v>
      </c>
      <c r="C59" s="377" t="s">
        <v>197</v>
      </c>
      <c r="D59" s="377"/>
      <c r="E59" s="99">
        <v>38.479999999999997</v>
      </c>
      <c r="F59" s="100">
        <v>2956</v>
      </c>
      <c r="G59" s="101">
        <f t="shared" si="25"/>
        <v>113746.87999999999</v>
      </c>
      <c r="H59" s="26"/>
      <c r="I59" s="102">
        <v>19</v>
      </c>
      <c r="J59" s="103">
        <v>3600</v>
      </c>
      <c r="K59" s="104">
        <f t="shared" si="27"/>
        <v>189.47368421052633</v>
      </c>
      <c r="L59" s="105">
        <v>19</v>
      </c>
      <c r="M59" s="103">
        <f t="shared" si="26"/>
        <v>3264.1199999999908</v>
      </c>
      <c r="N59" s="104">
        <f t="shared" si="19"/>
        <v>171.79578947368373</v>
      </c>
      <c r="O59" s="106">
        <f t="shared" si="20"/>
        <v>0</v>
      </c>
      <c r="P59" s="107">
        <f t="shared" si="21"/>
        <v>-17.677894736842603</v>
      </c>
      <c r="Q59" s="108">
        <f t="shared" si="22"/>
        <v>0.9066999999999974</v>
      </c>
      <c r="R59" s="303"/>
      <c r="S59" s="46">
        <v>0.32777777777777772</v>
      </c>
      <c r="T59" s="47">
        <v>0.3655092592592592</v>
      </c>
      <c r="U59" s="109">
        <v>5</v>
      </c>
      <c r="V59" s="110">
        <v>54.336237638322274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3"/>
        <v>-335.8800000000092</v>
      </c>
      <c r="AF59" s="198">
        <f t="shared" si="24"/>
        <v>0.9066999999999974</v>
      </c>
      <c r="AG59" s="308"/>
    </row>
    <row r="60" spans="1:33" ht="15.75" customHeight="1">
      <c r="A60" s="298"/>
      <c r="B60" s="98" t="s">
        <v>166</v>
      </c>
      <c r="C60" s="377" t="s">
        <v>247</v>
      </c>
      <c r="D60" s="377"/>
      <c r="E60" s="99">
        <v>24.35</v>
      </c>
      <c r="F60" s="103">
        <v>3581</v>
      </c>
      <c r="G60" s="101">
        <f t="shared" si="25"/>
        <v>87197.35</v>
      </c>
      <c r="H60" s="13"/>
      <c r="I60" s="102">
        <v>21</v>
      </c>
      <c r="J60" s="103">
        <v>2790</v>
      </c>
      <c r="K60" s="104">
        <f t="shared" si="27"/>
        <v>132.85714285714286</v>
      </c>
      <c r="L60" s="105">
        <v>21</v>
      </c>
      <c r="M60" s="103">
        <f t="shared" si="26"/>
        <v>2484.1730769230762</v>
      </c>
      <c r="N60" s="104">
        <f t="shared" si="19"/>
        <v>118.29395604395602</v>
      </c>
      <c r="O60" s="106">
        <f t="shared" si="20"/>
        <v>0</v>
      </c>
      <c r="P60" s="107">
        <f t="shared" si="21"/>
        <v>-14.563186813186846</v>
      </c>
      <c r="Q60" s="108">
        <f t="shared" si="22"/>
        <v>0.89038461538461511</v>
      </c>
      <c r="R60" s="303"/>
      <c r="S60" s="46">
        <v>0.36874999999999991</v>
      </c>
      <c r="T60" s="47">
        <v>0.42880787037037027</v>
      </c>
      <c r="U60" s="109">
        <v>4.6666666666666234</v>
      </c>
      <c r="V60" s="110">
        <v>86.491558094707273</v>
      </c>
      <c r="W60" s="111">
        <v>0.42880787037037027</v>
      </c>
      <c r="X60" s="114">
        <v>0.46736111111111101</v>
      </c>
      <c r="Y60" s="12"/>
      <c r="Z60" s="196"/>
      <c r="AA60" s="294"/>
      <c r="AB60" s="295"/>
      <c r="AC60" s="12"/>
      <c r="AD60" s="196"/>
      <c r="AE60" s="197">
        <f t="shared" si="23"/>
        <v>-305.82692307692378</v>
      </c>
      <c r="AF60" s="198">
        <f t="shared" si="24"/>
        <v>0.89038461538461511</v>
      </c>
      <c r="AG60" s="308"/>
    </row>
    <row r="61" spans="1:33" ht="15.75" customHeight="1">
      <c r="A61" s="298"/>
      <c r="B61" s="98" t="s">
        <v>166</v>
      </c>
      <c r="C61" s="377" t="s">
        <v>167</v>
      </c>
      <c r="D61" s="377"/>
      <c r="E61" s="99">
        <v>29.97</v>
      </c>
      <c r="F61" s="103">
        <v>1477</v>
      </c>
      <c r="G61" s="119">
        <f t="shared" si="25"/>
        <v>44265.689999999995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03"/>
      <c r="S61" s="46">
        <v>0.46736111111111101</v>
      </c>
      <c r="T61" s="118">
        <v>0.49212962962962953</v>
      </c>
      <c r="U61" s="109">
        <v>55.516666666666659</v>
      </c>
      <c r="V61" s="110">
        <v>35.673842866764211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3330</v>
      </c>
      <c r="K72" s="136">
        <f t="shared" ref="K72:K75" si="29">J72/I72</f>
        <v>166.5</v>
      </c>
      <c r="L72" s="134">
        <f t="shared" ref="L72:M72" si="30">AVERAGE(L56:L71)</f>
        <v>20</v>
      </c>
      <c r="M72" s="135">
        <f t="shared" si="30"/>
        <v>2981.1759935228433</v>
      </c>
      <c r="N72" s="136">
        <f>M72/L72</f>
        <v>149.05879967614217</v>
      </c>
      <c r="O72" s="137">
        <f>L72-I72</f>
        <v>0</v>
      </c>
      <c r="P72" s="138">
        <f>N72-K72</f>
        <v>-17.441200323857828</v>
      </c>
      <c r="Q72" s="139">
        <f>N72/K72</f>
        <v>0.89524804610295594</v>
      </c>
      <c r="R72" s="304"/>
      <c r="S72" s="140">
        <v>0.25</v>
      </c>
      <c r="T72" s="141">
        <v>0.49212962962962953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-348.82400647715667</v>
      </c>
      <c r="AF72" s="139">
        <f>M72/J72</f>
        <v>0.89524804610295594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1791</v>
      </c>
      <c r="G73" s="119">
        <f t="shared" ref="G73:G75" si="31">E73*F73</f>
        <v>40888.53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2263.6315567506331</v>
      </c>
      <c r="N73" s="104">
        <f>M73/L73</f>
        <v>377.27192612510549</v>
      </c>
      <c r="O73" s="106">
        <f>L73-I73</f>
        <v>0</v>
      </c>
      <c r="P73" s="107">
        <f>N73-K73</f>
        <v>-39.394740541561191</v>
      </c>
      <c r="Q73" s="108">
        <f>N73/K73</f>
        <v>0.90545262270025317</v>
      </c>
      <c r="R73" s="302">
        <f>Q89</f>
        <v>0.90588678276486634</v>
      </c>
      <c r="S73" s="46">
        <v>0.36805555555555547</v>
      </c>
      <c r="T73" s="118">
        <v>0.40101851851851844</v>
      </c>
      <c r="U73" s="109">
        <v>5</v>
      </c>
      <c r="V73" s="110">
        <v>47.472389965377232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-236.36844324936692</v>
      </c>
      <c r="AF73" s="154">
        <f>M73/J73</f>
        <v>0.90545262270025328</v>
      </c>
      <c r="AG73" s="307">
        <f>AF89</f>
        <v>0.90588678276486623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532</v>
      </c>
      <c r="G74" s="119">
        <f t="shared" si="31"/>
        <v>12337.08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2263.6636578758098</v>
      </c>
      <c r="N74" s="104">
        <f>M74/L74</f>
        <v>377.27727631263497</v>
      </c>
      <c r="O74" s="121">
        <f>L74-I74</f>
        <v>0</v>
      </c>
      <c r="P74" s="122">
        <f>N74-K74</f>
        <v>-39.389390354031718</v>
      </c>
      <c r="Q74" s="123">
        <f>N74/K74</f>
        <v>0.90546546315032383</v>
      </c>
      <c r="R74" s="303"/>
      <c r="S74" s="46">
        <v>0.40416666666666656</v>
      </c>
      <c r="T74" s="118">
        <v>0.41395833333333321</v>
      </c>
      <c r="U74" s="109">
        <v>4.5333333333332959</v>
      </c>
      <c r="V74" s="110">
        <v>14.101034793284299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-236.3363421241902</v>
      </c>
      <c r="AF74" s="108">
        <f>M74/J74</f>
        <v>0.90546546315032395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1327</v>
      </c>
      <c r="G75" s="119">
        <f t="shared" si="31"/>
        <v>47626.03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2967.1061391872954</v>
      </c>
      <c r="N75" s="104">
        <f>M75/L75</f>
        <v>593.42122783745913</v>
      </c>
      <c r="O75" s="121">
        <f>L75-I75</f>
        <v>0</v>
      </c>
      <c r="P75" s="122">
        <f>N75-K75</f>
        <v>-61.178772162540895</v>
      </c>
      <c r="Q75" s="123">
        <f>N75/K75</f>
        <v>0.90654021973336252</v>
      </c>
      <c r="R75" s="303"/>
      <c r="S75" s="46">
        <v>0.41805555555555546</v>
      </c>
      <c r="T75" s="118">
        <v>0.43668981481481473</v>
      </c>
      <c r="U75" s="109">
        <v>5.900000000000043</v>
      </c>
      <c r="V75" s="110">
        <v>26.834227110530094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-305.89386081270459</v>
      </c>
      <c r="AF75" s="108">
        <f>M75/J75</f>
        <v>0.90654021973336252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2498.1337846045794</v>
      </c>
      <c r="N89" s="136">
        <f>M89/L89</f>
        <v>440.84713845963165</v>
      </c>
      <c r="O89" s="137">
        <f>L89-I89</f>
        <v>0</v>
      </c>
      <c r="P89" s="138">
        <f>N89-K89</f>
        <v>-45.799920363897684</v>
      </c>
      <c r="Q89" s="139">
        <f>N89/K89</f>
        <v>0.90588678276486634</v>
      </c>
      <c r="R89" s="304"/>
      <c r="S89" s="140">
        <v>0.29166666666666669</v>
      </c>
      <c r="T89" s="141">
        <v>0.43668981481481473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-259.53288206208708</v>
      </c>
      <c r="AF89" s="139">
        <f>M89/J89</f>
        <v>0.90588678276486623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1428</v>
      </c>
      <c r="G90" s="146">
        <f t="shared" ref="G90:G91" si="35">E90*F90</f>
        <v>22148.28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3797.9550696645188</v>
      </c>
      <c r="N90" s="150">
        <f>M90/L90</f>
        <v>632.99251161075313</v>
      </c>
      <c r="O90" s="152">
        <f>L90-I90</f>
        <v>0</v>
      </c>
      <c r="P90" s="153">
        <f>N90-K90</f>
        <v>-67.007488389246873</v>
      </c>
      <c r="Q90" s="154">
        <f>N90/K90</f>
        <v>0.90427501658679021</v>
      </c>
      <c r="R90" s="302">
        <f>Q106</f>
        <v>0.90444054307231581</v>
      </c>
      <c r="S90" s="155">
        <v>0.29166666666666669</v>
      </c>
      <c r="T90" s="156">
        <v>0.30732638888888891</v>
      </c>
      <c r="U90" s="157"/>
      <c r="V90" s="158">
        <v>22.559508585120859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-402.04493033548124</v>
      </c>
      <c r="AF90" s="154">
        <f>M90/J90</f>
        <v>0.90427501658679021</v>
      </c>
      <c r="AG90" s="307">
        <f>AF106</f>
        <v>0.90444054307231581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1529</v>
      </c>
      <c r="G91" s="101">
        <f t="shared" si="35"/>
        <v>22950.29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3799.3454921429338</v>
      </c>
      <c r="N91" s="104">
        <f>M91/L91</f>
        <v>633.22424869048893</v>
      </c>
      <c r="O91" s="106">
        <f>L91-I91</f>
        <v>0</v>
      </c>
      <c r="P91" s="107">
        <f>N91-K91</f>
        <v>-66.775751309511065</v>
      </c>
      <c r="Q91" s="108">
        <f>N91/K91</f>
        <v>0.90460606955784129</v>
      </c>
      <c r="R91" s="303"/>
      <c r="S91" s="46">
        <v>0.31111111111111112</v>
      </c>
      <c r="T91" s="47">
        <v>0.32787037037037037</v>
      </c>
      <c r="U91" s="109">
        <v>5.4499999999999726</v>
      </c>
      <c r="V91" s="110">
        <v>24.146264189376513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-400.65450785706616</v>
      </c>
      <c r="AF91" s="108">
        <f>M91/J91</f>
        <v>0.9046060695578414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3798.6502809037265</v>
      </c>
      <c r="N106" s="136">
        <f>M106/L106</f>
        <v>633.10838015062109</v>
      </c>
      <c r="O106" s="137">
        <f>L106-I106</f>
        <v>0</v>
      </c>
      <c r="P106" s="138">
        <f>N106-K106</f>
        <v>-66.891619849378912</v>
      </c>
      <c r="Q106" s="139">
        <f>N106/K106</f>
        <v>0.90444054307231581</v>
      </c>
      <c r="R106" s="304"/>
      <c r="S106" s="140">
        <v>0.29166666666666669</v>
      </c>
      <c r="T106" s="141">
        <v>0.32787037037037037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-401.34971909627347</v>
      </c>
      <c r="AF106" s="139">
        <f>M106/J106</f>
        <v>0.90444054307231581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922</v>
      </c>
      <c r="G107" s="146">
        <f t="shared" ref="G107:G109" si="39">E107*F107</f>
        <v>53632.74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1805.1999999999998</v>
      </c>
      <c r="N107" s="150">
        <f>M107/L107</f>
        <v>106.18823529411763</v>
      </c>
      <c r="O107" s="152">
        <f>L107-I107</f>
        <v>-1</v>
      </c>
      <c r="P107" s="153">
        <f>N107-K107</f>
        <v>-4.9228758169934821</v>
      </c>
      <c r="Q107" s="154">
        <f>N107/K107</f>
        <v>0.95569411764705869</v>
      </c>
      <c r="R107" s="302">
        <f>Q123</f>
        <v>0.9511291666666668</v>
      </c>
      <c r="S107" s="155">
        <v>0.70833333333333337</v>
      </c>
      <c r="T107" s="156">
        <v>0.72960648148148155</v>
      </c>
      <c r="U107" s="157"/>
      <c r="V107" s="158">
        <v>30.644803899844895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-194.80000000000018</v>
      </c>
      <c r="AF107" s="154">
        <f>M107/J107</f>
        <v>0.90259999999999996</v>
      </c>
      <c r="AG107" s="307">
        <f>AF123</f>
        <v>0.90276666666666672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1014</v>
      </c>
      <c r="G108" s="101">
        <f t="shared" si="39"/>
        <v>51379.380000000005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03"/>
      <c r="S108" s="46">
        <v>0.73333333333333339</v>
      </c>
      <c r="T108" s="47">
        <v>0.75672453703703713</v>
      </c>
      <c r="U108" s="109">
        <v>5.3666666666666529</v>
      </c>
      <c r="V108" s="110">
        <v>33.687707641196013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</v>
      </c>
      <c r="AF108" s="108">
        <f>M108/J108</f>
        <v>0.90300000000000002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775</v>
      </c>
      <c r="G109" s="101">
        <f t="shared" si="39"/>
        <v>44407.5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1805.4</v>
      </c>
      <c r="N109" s="104">
        <f>M109/L109</f>
        <v>90.27000000000001</v>
      </c>
      <c r="O109" s="106">
        <f>L109-I109</f>
        <v>-1</v>
      </c>
      <c r="P109" s="107">
        <f>N109-K109</f>
        <v>-4.9680952380952306</v>
      </c>
      <c r="Q109" s="108">
        <f>N109/K109</f>
        <v>0.94783500000000009</v>
      </c>
      <c r="R109" s="303"/>
      <c r="S109" s="46">
        <v>0.7597222222222223</v>
      </c>
      <c r="T109" s="47">
        <v>0.77760416666666676</v>
      </c>
      <c r="U109" s="109">
        <v>5</v>
      </c>
      <c r="V109" s="110">
        <v>25.756065137919574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-194.59999999999991</v>
      </c>
      <c r="AF109" s="108">
        <f>M109/J109</f>
        <v>0.90270000000000006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1805.5333333333335</v>
      </c>
      <c r="N123" s="136">
        <f>M123/L123</f>
        <v>96.725000000000009</v>
      </c>
      <c r="O123" s="137">
        <f>L123-I123</f>
        <v>-1</v>
      </c>
      <c r="P123" s="138">
        <f>N123-K123</f>
        <v>-4.9699152542372786</v>
      </c>
      <c r="Q123" s="139">
        <f>N123/K123</f>
        <v>0.9511291666666668</v>
      </c>
      <c r="R123" s="304"/>
      <c r="S123" s="140">
        <v>0.70833333333333337</v>
      </c>
      <c r="T123" s="141">
        <v>0.77760416666666676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0"/>
      <c r="AB123" s="291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-194.46666666666647</v>
      </c>
      <c r="AF123" s="139">
        <f>M123/J123</f>
        <v>0.90276666666666672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1096</v>
      </c>
      <c r="G124" s="146">
        <f t="shared" ref="G124:G126" si="46">E124*F124</f>
        <v>62329.52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1801.6185642727762</v>
      </c>
      <c r="N124" s="150">
        <f>M124/L124</f>
        <v>78.33124192490331</v>
      </c>
      <c r="O124" s="152">
        <f>L124-I124</f>
        <v>0</v>
      </c>
      <c r="P124" s="153">
        <f>N124-K124</f>
        <v>-8.6252798142271274</v>
      </c>
      <c r="Q124" s="154">
        <f>N124/K124</f>
        <v>0.900809282136388</v>
      </c>
      <c r="R124" s="302">
        <f>Q140</f>
        <v>0.9016106317675231</v>
      </c>
      <c r="S124" s="155">
        <v>0.70833333333333337</v>
      </c>
      <c r="T124" s="156">
        <v>0.73368055555555556</v>
      </c>
      <c r="U124" s="157"/>
      <c r="V124" s="158">
        <v>36.500511986311622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-198.38143572722379</v>
      </c>
      <c r="AF124" s="154">
        <f>M124/J124</f>
        <v>0.90080928213638811</v>
      </c>
      <c r="AG124" s="374">
        <f>AF140</f>
        <v>0.9016106317675231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1498</v>
      </c>
      <c r="G125" s="101">
        <f t="shared" si="46"/>
        <v>85071.42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1803.1667199915482</v>
      </c>
      <c r="N125" s="104">
        <f>M125/L125</f>
        <v>78.398553043110795</v>
      </c>
      <c r="O125" s="106">
        <f>L125-I125</f>
        <v>0</v>
      </c>
      <c r="P125" s="107">
        <f>N125-K125</f>
        <v>-8.5579686960196426</v>
      </c>
      <c r="Q125" s="108">
        <f>N125/K125</f>
        <v>0.9015833599957741</v>
      </c>
      <c r="R125" s="303"/>
      <c r="S125" s="46">
        <v>0.73750000000000004</v>
      </c>
      <c r="T125" s="47">
        <v>0.77210648148148153</v>
      </c>
      <c r="U125" s="109">
        <v>5.5000000000000604</v>
      </c>
      <c r="V125" s="110">
        <v>49.845640452160346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-196.83328000845177</v>
      </c>
      <c r="AF125" s="108">
        <f>M125/J125</f>
        <v>0.9015833599957741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2421</v>
      </c>
      <c r="G126" s="101">
        <f t="shared" si="46"/>
        <v>115239.6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1804.8785063408141</v>
      </c>
      <c r="N126" s="104">
        <f>M126/L126</f>
        <v>78.472978536557136</v>
      </c>
      <c r="O126" s="106">
        <f>L126-I126</f>
        <v>0</v>
      </c>
      <c r="P126" s="107">
        <f>N126-K126</f>
        <v>-8.4835432025733013</v>
      </c>
      <c r="Q126" s="108">
        <f>N126/K126</f>
        <v>0.90243925317040707</v>
      </c>
      <c r="R126" s="303"/>
      <c r="S126" s="46">
        <v>0.77500000000000002</v>
      </c>
      <c r="T126" s="47">
        <v>0.83087962962962969</v>
      </c>
      <c r="U126" s="109">
        <v>5</v>
      </c>
      <c r="V126" s="110">
        <v>80.481871488678834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-195.12149365918594</v>
      </c>
      <c r="AF126" s="108">
        <f>M126/J126</f>
        <v>0.90243925317040707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1803.2212635350461</v>
      </c>
      <c r="N140" s="136">
        <f>M140/L140</f>
        <v>78.400924501523747</v>
      </c>
      <c r="O140" s="137">
        <f>L140-I140</f>
        <v>0</v>
      </c>
      <c r="P140" s="138">
        <f>N140-K140</f>
        <v>-8.5555972376066904</v>
      </c>
      <c r="Q140" s="139">
        <f>N140/K140</f>
        <v>0.9016106317675231</v>
      </c>
      <c r="R140" s="304"/>
      <c r="S140" s="140">
        <v>0.70833333333333337</v>
      </c>
      <c r="T140" s="141">
        <v>0.83087962962962969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0"/>
      <c r="AB140" s="291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-196.77873646495391</v>
      </c>
      <c r="AF140" s="139">
        <f>M140/J140</f>
        <v>0.9016106317675231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2" priority="2" operator="greaterThan">
      <formula>0</formula>
    </cfRule>
  </conditionalFormatting>
  <conditionalFormatting sqref="P5:P140 AE5:AE140">
    <cfRule type="cellIs" dxfId="561" priority="5" operator="lessThan">
      <formula>0</formula>
    </cfRule>
  </conditionalFormatting>
  <conditionalFormatting sqref="Q5:Q140 AF5:AF140">
    <cfRule type="cellIs" dxfId="560" priority="3" operator="greaterThan">
      <formula>1</formula>
    </cfRule>
    <cfRule type="cellIs" dxfId="559" priority="4" operator="lessThan">
      <formula>0.8</formula>
    </cfRule>
  </conditionalFormatting>
  <conditionalFormatting sqref="AG5 R5:R140 AG107:AG124">
    <cfRule type="cellIs" dxfId="558" priority="6" operator="lessThan">
      <formula>0.8</formula>
    </cfRule>
  </conditionalFormatting>
  <conditionalFormatting sqref="AG22">
    <cfRule type="cellIs" dxfId="557" priority="11" operator="lessThan">
      <formula>0.8</formula>
    </cfRule>
  </conditionalFormatting>
  <conditionalFormatting sqref="AG37">
    <cfRule type="cellIs" dxfId="556" priority="10" operator="lessThan">
      <formula>0.8</formula>
    </cfRule>
  </conditionalFormatting>
  <conditionalFormatting sqref="AG39:AG74">
    <cfRule type="cellIs" dxfId="555" priority="8" operator="lessThan">
      <formula>0.8</formula>
    </cfRule>
  </conditionalFormatting>
  <conditionalFormatting sqref="AG80:AG88">
    <cfRule type="cellIs" dxfId="554" priority="9" operator="lessThan">
      <formula>0.8</formula>
    </cfRule>
  </conditionalFormatting>
  <conditionalFormatting sqref="AG90:AG95">
    <cfRule type="cellIs" dxfId="553" priority="7" operator="lessThan">
      <formula>0.8</formula>
    </cfRule>
  </conditionalFormatting>
  <conditionalFormatting sqref="AG139">
    <cfRule type="cellIs" dxfId="552" priority="1" operator="lessThan">
      <formula>0.8</formula>
    </cfRule>
  </conditionalFormatting>
  <dataValidations count="1">
    <dataValidation type="list" allowBlank="1" showInputMessage="1" showErrorMessage="1" sqref="AA5:AB140" xr:uid="{C78B3F59-69C5-421C-BF4C-4A8EA50874A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718C-63C1-4157-B77C-C15E81732FAA}">
  <sheetPr codeName="工作表4">
    <tabColor theme="8" tint="0.59999389629810485"/>
  </sheetPr>
  <dimension ref="B1:AR42"/>
  <sheetViews>
    <sheetView zoomScale="70" zoomScaleNormal="70" workbookViewId="0">
      <selection activeCell="O50" sqref="O5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259</v>
      </c>
      <c r="D3" s="278"/>
      <c r="E3" s="3" t="s">
        <v>2</v>
      </c>
      <c r="F3" s="279">
        <f>'0924(18度C)'!D1+'0924(4度C)'!D1</f>
        <v>112084</v>
      </c>
      <c r="G3" s="280"/>
      <c r="H3" s="3" t="s">
        <v>3</v>
      </c>
      <c r="I3" s="281">
        <f>'0924(18度C)'!F1+'0924(4度C)'!F1</f>
        <v>3433961.6500000004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494.95134945465162</v>
      </c>
      <c r="F6" s="254" t="e">
        <f>AVERAGE(#REF!,D14:K14)</f>
        <v>#REF!</v>
      </c>
      <c r="G6" s="255">
        <f>AVERAGE(D14:K14)</f>
        <v>272.91553853402252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'0924(4度C)'!Y2</f>
        <v>0</v>
      </c>
      <c r="P6" s="244">
        <f>'0924(4度C)'!Z2</f>
        <v>0</v>
      </c>
      <c r="Q6" s="244">
        <f>'0924(4度C)'!AC2</f>
        <v>0</v>
      </c>
      <c r="R6" s="244">
        <f>'0924(4度C)'!AD2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450.50166771845699</v>
      </c>
      <c r="F7" s="250" t="e">
        <f>AVERAGE(#REF!,D15:K15)</f>
        <v>#REF!</v>
      </c>
      <c r="G7" s="251">
        <f>AVERAGE(D15:K15)</f>
        <v>246.44566419698651</v>
      </c>
      <c r="H7" s="252"/>
      <c r="I7" s="251">
        <f>AVERAGE(L15:O15)</f>
        <v>87.582035749726685</v>
      </c>
      <c r="J7" s="252"/>
      <c r="K7" s="251">
        <f>AVERAGE(D33:O33)</f>
        <v>735.02536282061214</v>
      </c>
      <c r="L7" s="252"/>
      <c r="M7" s="251">
        <f>AVERAGE(P33:X33)</f>
        <v>653.52179388287232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0.9062002160189333</v>
      </c>
      <c r="F8" s="258" t="e">
        <f>AVERAGE(D16:K16,#REF!)</f>
        <v>#REF!</v>
      </c>
      <c r="G8" s="236">
        <f>AVERAGE(D16:K16)</f>
        <v>0.90092568260760597</v>
      </c>
      <c r="H8" s="237"/>
      <c r="I8" s="236">
        <f>AVERAGE(L16:O16)</f>
        <v>0.9265743635028092</v>
      </c>
      <c r="J8" s="237"/>
      <c r="K8" s="236">
        <f>AVERAGE(D34:O34)</f>
        <v>0.90669629352880388</v>
      </c>
      <c r="L8" s="237"/>
      <c r="M8" s="236">
        <f>AVERAGE(P34:X34)</f>
        <v>0.90342886488411622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109.75308641975309</v>
      </c>
      <c r="G14" s="28">
        <v>86.206896551724142</v>
      </c>
      <c r="H14" s="28">
        <v>169.64028776978415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76.953316372791051</v>
      </c>
      <c r="F15" s="35">
        <v>97.996529175952631</v>
      </c>
      <c r="G15" s="35">
        <v>77.858413583223765</v>
      </c>
      <c r="H15" s="35">
        <v>152.14298979264009</v>
      </c>
      <c r="I15" s="35">
        <v>440.75435610669047</v>
      </c>
      <c r="J15" s="35">
        <v>632.9683801506211</v>
      </c>
      <c r="K15" s="36" t="s">
        <v>42</v>
      </c>
      <c r="L15" s="34" t="s">
        <v>42</v>
      </c>
      <c r="M15" s="204">
        <v>96.742857142857147</v>
      </c>
      <c r="N15" s="35">
        <v>78.421214356596224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0.90272159591158729</v>
      </c>
      <c r="F16" s="42">
        <f t="shared" si="0"/>
        <v>0.8928817618956314</v>
      </c>
      <c r="G16" s="42">
        <f t="shared" si="0"/>
        <v>0.9031575975653956</v>
      </c>
      <c r="H16" s="42">
        <f t="shared" si="0"/>
        <v>0.8968564707878276</v>
      </c>
      <c r="I16" s="42">
        <f t="shared" si="0"/>
        <v>0.90569612641287789</v>
      </c>
      <c r="J16" s="42">
        <f t="shared" si="0"/>
        <v>0.90424054307231583</v>
      </c>
      <c r="K16" s="43" t="s">
        <v>42</v>
      </c>
      <c r="L16" s="41" t="s">
        <v>42</v>
      </c>
      <c r="M16" s="44">
        <f>M15/M14</f>
        <v>0.95130476190476199</v>
      </c>
      <c r="N16" s="42">
        <f>N15/N14</f>
        <v>0.90184396510085651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0.25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0.56803240740740735</v>
      </c>
      <c r="F18" s="47">
        <v>0.54388888888888887</v>
      </c>
      <c r="G18" s="47">
        <v>0.51077546296296295</v>
      </c>
      <c r="H18" s="47">
        <v>0.52715277777777769</v>
      </c>
      <c r="I18" s="47">
        <v>0.45336805555555548</v>
      </c>
      <c r="J18" s="47">
        <v>0.32881944444444444</v>
      </c>
      <c r="K18" s="47" t="s">
        <v>42</v>
      </c>
      <c r="L18" s="46" t="s">
        <v>42</v>
      </c>
      <c r="M18" s="48">
        <v>0.78136574074074083</v>
      </c>
      <c r="N18" s="47">
        <v>0.82478009259259266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20.5</v>
      </c>
      <c r="G23" s="57">
        <v>23.2</v>
      </c>
      <c r="H23" s="57">
        <v>19.857142857142858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287.45486563921497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1020.185370697361</v>
      </c>
      <c r="N33" s="35">
        <v>841.05877622560934</v>
      </c>
      <c r="O33" s="35">
        <v>791.4024387202636</v>
      </c>
      <c r="P33" s="34">
        <v>260.0451013467881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696.05914919180714</v>
      </c>
      <c r="W33" s="35">
        <v>841.81177922434017</v>
      </c>
      <c r="X33" s="37">
        <v>816.17114576855397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0.87833431167537912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0.92744124608850997</v>
      </c>
      <c r="N34" s="42">
        <f>N33/N32</f>
        <v>0.91419432198435802</v>
      </c>
      <c r="O34" s="42">
        <f>O33/O32</f>
        <v>0.90681529436696873</v>
      </c>
      <c r="P34" s="41">
        <f>P33/P32</f>
        <v>0.86681700448929366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0.92807886558907615</v>
      </c>
      <c r="W34" s="42">
        <f>W33/W32</f>
        <v>0.91196276082636862</v>
      </c>
      <c r="X34" s="45">
        <f>X33/X32</f>
        <v>0.90685682863172667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0.34583333333333333</v>
      </c>
      <c r="N35" s="47">
        <v>0.25</v>
      </c>
      <c r="O35" s="47">
        <v>0.25</v>
      </c>
      <c r="P35" s="46">
        <v>0.73680555555555549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0.73124999999999996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0.45336805555555548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0.35949074074074072</v>
      </c>
      <c r="N36" s="47">
        <v>0.43105324074074081</v>
      </c>
      <c r="O36" s="47">
        <v>0.428877314814815</v>
      </c>
      <c r="P36" s="46">
        <v>0.74795138888888879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0.71873842592592596</v>
      </c>
      <c r="W36" s="47">
        <v>1.0424074074074068</v>
      </c>
      <c r="X36" s="49">
        <v>1.0566550925925917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ED26-D9B7-4CD7-B42F-6522D61A38A7}">
  <sheetPr codeName="工作表5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50" sqref="O50"/>
      <selection pane="bottomLeft" activeCell="O50" sqref="O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54137</v>
      </c>
      <c r="E1" s="86" t="s">
        <v>3</v>
      </c>
      <c r="F1" s="87">
        <f>SUM(G5:G140)</f>
        <v>1055803.9999999998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46289</v>
      </c>
      <c r="B2" s="348"/>
      <c r="C2" s="90" t="s">
        <v>40</v>
      </c>
      <c r="D2" s="91">
        <f>AVERAGE(N21,N38,N55,N72,N89,N106,N123,N140)</f>
        <v>694.27357835174234</v>
      </c>
      <c r="E2" s="91" t="s">
        <v>91</v>
      </c>
      <c r="F2" s="92">
        <f>F1/D1</f>
        <v>19.502447494319963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851</v>
      </c>
      <c r="G5" s="146">
        <f t="shared" ref="G5:G9" si="0">E5*F5</f>
        <v>21819.64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3218.6895511531825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02">
        <f>Q21</f>
        <v>0.87833431167537912</v>
      </c>
      <c r="S5" s="155">
        <v>0.29166666666666669</v>
      </c>
      <c r="T5" s="156">
        <v>0.30267361111111113</v>
      </c>
      <c r="U5" s="157"/>
      <c r="V5" s="158">
        <v>15.863598892818469</v>
      </c>
      <c r="W5" s="159"/>
      <c r="X5" s="160"/>
      <c r="Y5" s="305"/>
      <c r="Z5" s="306"/>
      <c r="AA5" s="113">
        <f>M5-J5</f>
        <v>-381.31044884681751</v>
      </c>
      <c r="AB5" s="154">
        <f>M5/J5</f>
        <v>0.89408043087588407</v>
      </c>
      <c r="AC5" s="307">
        <f>AB21</f>
        <v>0.87833431167537912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1379</v>
      </c>
      <c r="G6" s="101">
        <f t="shared" si="0"/>
        <v>40708.080000000002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3157.8834890742355</v>
      </c>
      <c r="N6" s="104">
        <f>M6/L6</f>
        <v>287.08031718856688</v>
      </c>
      <c r="O6" s="106">
        <f>L6-I6</f>
        <v>0</v>
      </c>
      <c r="P6" s="107">
        <f>N6-K6</f>
        <v>-40.192410084160372</v>
      </c>
      <c r="Q6" s="108">
        <f>N6/K6</f>
        <v>0.87718985807617667</v>
      </c>
      <c r="R6" s="303"/>
      <c r="S6" s="46">
        <v>0.30555555555555558</v>
      </c>
      <c r="T6" s="47">
        <v>0.32375000000000004</v>
      </c>
      <c r="U6" s="109">
        <v>5</v>
      </c>
      <c r="V6" s="110">
        <v>26.20109332287495</v>
      </c>
      <c r="W6" s="111"/>
      <c r="X6" s="114"/>
      <c r="Y6" s="294"/>
      <c r="Z6" s="295"/>
      <c r="AA6" s="115">
        <f>M6-J6</f>
        <v>-442.11651092576449</v>
      </c>
      <c r="AB6" s="108">
        <f>M6/J6</f>
        <v>0.87718985807617655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1640</v>
      </c>
      <c r="G7" s="101">
        <f t="shared" si="0"/>
        <v>48954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3157.3529517331885</v>
      </c>
      <c r="N7" s="104">
        <f>M7/L7</f>
        <v>287.03208652119895</v>
      </c>
      <c r="O7" s="106">
        <f>L7-I7</f>
        <v>0</v>
      </c>
      <c r="P7" s="107">
        <f>N7-K7</f>
        <v>-40.240640751528304</v>
      </c>
      <c r="Q7" s="108">
        <f>N7/K7</f>
        <v>0.87704248659255235</v>
      </c>
      <c r="R7" s="303"/>
      <c r="S7" s="46">
        <v>0.32777777777777778</v>
      </c>
      <c r="T7" s="47">
        <v>0.34940972222222222</v>
      </c>
      <c r="U7" s="109">
        <v>5.7999999999999474</v>
      </c>
      <c r="V7" s="110">
        <v>31.165346891605697</v>
      </c>
      <c r="W7" s="111"/>
      <c r="X7" s="114"/>
      <c r="Y7" s="294"/>
      <c r="Z7" s="295"/>
      <c r="AA7" s="115">
        <f>M7-J7</f>
        <v>-442.64704826681145</v>
      </c>
      <c r="AB7" s="108">
        <f>M7/J7</f>
        <v>0.87704248659255235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135</v>
      </c>
      <c r="G8" s="101">
        <f t="shared" si="0"/>
        <v>4050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3156.1841624973836</v>
      </c>
      <c r="N8" s="104">
        <f>M8/L8</f>
        <v>286.92583295430762</v>
      </c>
      <c r="O8" s="106">
        <f>L8-I8</f>
        <v>0</v>
      </c>
      <c r="P8" s="107">
        <f>N8-K8</f>
        <v>-40.346894318419629</v>
      </c>
      <c r="Q8" s="108">
        <f>N8/K8</f>
        <v>0.87671782291594003</v>
      </c>
      <c r="R8" s="303"/>
      <c r="S8" s="46">
        <v>0.35277777777777775</v>
      </c>
      <c r="T8" s="47">
        <v>0.35454861111111108</v>
      </c>
      <c r="U8" s="109">
        <v>4.8499999999999588</v>
      </c>
      <c r="V8" s="110">
        <v>2.5663901670397902</v>
      </c>
      <c r="W8" s="111"/>
      <c r="X8" s="114"/>
      <c r="Y8" s="294"/>
      <c r="Z8" s="295"/>
      <c r="AA8" s="115">
        <f>M8-J8</f>
        <v>-443.81583750261643</v>
      </c>
      <c r="AB8" s="108">
        <f>M8/J8</f>
        <v>0.87671782291593991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536</v>
      </c>
      <c r="G9" s="101">
        <f t="shared" si="0"/>
        <v>15313.52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3119.9074556988344</v>
      </c>
      <c r="N9" s="104">
        <f>M9/L9</f>
        <v>259.99228797490287</v>
      </c>
      <c r="O9" s="106">
        <f>L9-I9</f>
        <v>0</v>
      </c>
      <c r="P9" s="107">
        <f>N9-K9</f>
        <v>-40.007712025097135</v>
      </c>
      <c r="Q9" s="108">
        <f>N9/K9</f>
        <v>0.86664095991634293</v>
      </c>
      <c r="R9" s="303"/>
      <c r="S9" s="46">
        <v>0.35763888888888884</v>
      </c>
      <c r="T9" s="47">
        <v>0.36479166666666663</v>
      </c>
      <c r="U9" s="109">
        <v>5</v>
      </c>
      <c r="V9" s="110">
        <v>10.307998059768224</v>
      </c>
      <c r="W9" s="111"/>
      <c r="X9" s="114"/>
      <c r="Y9" s="294"/>
      <c r="Z9" s="295"/>
      <c r="AA9" s="115">
        <f>M9-J9</f>
        <v>-480.09254430116562</v>
      </c>
      <c r="AB9" s="108">
        <f>M9/J9</f>
        <v>0.86664095991634293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3162.0035220313648</v>
      </c>
      <c r="N21" s="136">
        <f>M21/L21</f>
        <v>287.45486563921497</v>
      </c>
      <c r="O21" s="137">
        <f>L21-I21</f>
        <v>0</v>
      </c>
      <c r="P21" s="138">
        <f>N21-K21</f>
        <v>-39.81786163351228</v>
      </c>
      <c r="Q21" s="139">
        <f>N21/K21</f>
        <v>0.87833431167537912</v>
      </c>
      <c r="R21" s="304"/>
      <c r="S21" s="140">
        <v>0.29166666666666669</v>
      </c>
      <c r="T21" s="141">
        <v>0.45336805555555548</v>
      </c>
      <c r="U21" s="142"/>
      <c r="V21" s="164"/>
      <c r="W21" s="165"/>
      <c r="X21" s="136"/>
      <c r="Y21" s="290"/>
      <c r="Z21" s="291"/>
      <c r="AA21" s="166">
        <f>M21-J21</f>
        <v>-437.99647796863519</v>
      </c>
      <c r="AB21" s="139">
        <f>M21/J21</f>
        <v>0.87833431167537912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1004</v>
      </c>
      <c r="G22" s="146">
        <f t="shared" ref="G22" si="5">E22*F22</f>
        <v>18604.120000000003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3060.5561120920829</v>
      </c>
      <c r="N22" s="150">
        <f>M22/L22</f>
        <v>1020.185370697361</v>
      </c>
      <c r="O22" s="152">
        <f>L22-I22</f>
        <v>0</v>
      </c>
      <c r="P22" s="153">
        <f>N22-K22</f>
        <v>-79.814629302638991</v>
      </c>
      <c r="Q22" s="154">
        <f>N22/K22</f>
        <v>0.92744124608850997</v>
      </c>
      <c r="R22" s="302">
        <f>Q38</f>
        <v>0.92744124608850997</v>
      </c>
      <c r="S22" s="155">
        <v>0.34583333333333333</v>
      </c>
      <c r="T22" s="156">
        <v>0.35949074074074072</v>
      </c>
      <c r="U22" s="157"/>
      <c r="V22" s="110">
        <v>19.682697455536001</v>
      </c>
      <c r="W22" s="159"/>
      <c r="X22" s="160"/>
      <c r="Y22" s="305"/>
      <c r="Z22" s="306"/>
      <c r="AA22" s="113">
        <f>M22-J22</f>
        <v>-239.44388790791709</v>
      </c>
      <c r="AB22" s="154">
        <f>M22/J22</f>
        <v>0.92744124608850997</v>
      </c>
      <c r="AC22" s="307">
        <f>AB38</f>
        <v>0.92744124608850997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3060.5561120920829</v>
      </c>
      <c r="N38" s="136">
        <f t="shared" ref="N38:N46" si="9">M38/L38</f>
        <v>1020.185370697361</v>
      </c>
      <c r="O38" s="137">
        <f t="shared" ref="O38:O46" si="10">L38-I38</f>
        <v>0</v>
      </c>
      <c r="P38" s="138">
        <f t="shared" ref="P38:P46" si="11">N38-K38</f>
        <v>-79.814629302638991</v>
      </c>
      <c r="Q38" s="139">
        <f t="shared" ref="Q38:Q46" si="12">N38/K38</f>
        <v>0.92744124608850997</v>
      </c>
      <c r="R38" s="304"/>
      <c r="S38" s="140">
        <v>0.34583333333333333</v>
      </c>
      <c r="T38" s="141">
        <v>0.35949074074074072</v>
      </c>
      <c r="U38" s="142"/>
      <c r="V38" s="164"/>
      <c r="W38" s="97"/>
      <c r="X38" s="67"/>
      <c r="Y38" s="290"/>
      <c r="Z38" s="291"/>
      <c r="AA38" s="166">
        <f t="shared" ref="AA38:AA46" si="13">M38-J38</f>
        <v>-239.44388790791709</v>
      </c>
      <c r="AB38" s="139">
        <f t="shared" ref="AB38:AB46" si="14">M38/J38</f>
        <v>0.92744124608850997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508</v>
      </c>
      <c r="G39" s="146">
        <f t="shared" ref="G39:G46" si="15">E39*F39</f>
        <v>12608.56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3267.6036689708335</v>
      </c>
      <c r="N39" s="150">
        <f t="shared" si="9"/>
        <v>653.52073379416674</v>
      </c>
      <c r="O39" s="152">
        <f t="shared" si="10"/>
        <v>0</v>
      </c>
      <c r="P39" s="153">
        <f t="shared" si="11"/>
        <v>-66.479266205833255</v>
      </c>
      <c r="Q39" s="154">
        <f t="shared" si="12"/>
        <v>0.90766768582523161</v>
      </c>
      <c r="R39" s="302">
        <f>Q55</f>
        <v>0.91419432198435802</v>
      </c>
      <c r="S39" s="155">
        <v>0.25</v>
      </c>
      <c r="T39" s="156">
        <v>0.25646990740740738</v>
      </c>
      <c r="U39" s="157"/>
      <c r="V39" s="158">
        <v>9.3279366434301991</v>
      </c>
      <c r="W39" s="159"/>
      <c r="X39" s="160"/>
      <c r="Y39" s="305"/>
      <c r="Z39" s="306"/>
      <c r="AA39" s="113">
        <f t="shared" si="13"/>
        <v>-332.3963310291665</v>
      </c>
      <c r="AB39" s="154">
        <f t="shared" si="14"/>
        <v>0.9076676858252315</v>
      </c>
      <c r="AC39" s="307">
        <f>AB55</f>
        <v>0.91419432198435802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352</v>
      </c>
      <c r="G40" s="101">
        <f t="shared" si="15"/>
        <v>8810.5600000000013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3261.5648274210066</v>
      </c>
      <c r="N40" s="104">
        <f t="shared" si="9"/>
        <v>652.3129654842013</v>
      </c>
      <c r="O40" s="106">
        <f t="shared" si="10"/>
        <v>0</v>
      </c>
      <c r="P40" s="107">
        <f t="shared" si="11"/>
        <v>-67.6870345157987</v>
      </c>
      <c r="Q40" s="108">
        <f t="shared" si="12"/>
        <v>0.90599022983916844</v>
      </c>
      <c r="R40" s="303"/>
      <c r="S40" s="46">
        <v>0.26597222222222222</v>
      </c>
      <c r="T40" s="47">
        <v>0.27046296296296296</v>
      </c>
      <c r="U40" s="109">
        <v>13.683333333333367</v>
      </c>
      <c r="V40" s="110">
        <v>6.4754193516061624</v>
      </c>
      <c r="W40" s="111"/>
      <c r="X40" s="114"/>
      <c r="Y40" s="294"/>
      <c r="Z40" s="295"/>
      <c r="AA40" s="115">
        <f t="shared" si="13"/>
        <v>-338.43517257899339</v>
      </c>
      <c r="AB40" s="108">
        <f t="shared" si="14"/>
        <v>0.90599022983916855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573</v>
      </c>
      <c r="G41" s="101">
        <f t="shared" si="15"/>
        <v>13637.4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3265.9915713516011</v>
      </c>
      <c r="N41" s="104">
        <f t="shared" si="9"/>
        <v>816.49789283790028</v>
      </c>
      <c r="O41" s="106">
        <f t="shared" si="10"/>
        <v>0</v>
      </c>
      <c r="P41" s="107">
        <f t="shared" si="11"/>
        <v>-83.502107162099719</v>
      </c>
      <c r="Q41" s="108">
        <f t="shared" si="12"/>
        <v>0.90721988093100037</v>
      </c>
      <c r="R41" s="303"/>
      <c r="S41" s="46">
        <v>0.27986111111111112</v>
      </c>
      <c r="T41" s="47">
        <v>0.28716435185185185</v>
      </c>
      <c r="U41" s="109">
        <v>13.533333333333344</v>
      </c>
      <c r="V41" s="110">
        <v>10.526665255835962</v>
      </c>
      <c r="W41" s="111"/>
      <c r="X41" s="114"/>
      <c r="Y41" s="294"/>
      <c r="Z41" s="295"/>
      <c r="AA41" s="115">
        <f t="shared" si="13"/>
        <v>-334.00842864839888</v>
      </c>
      <c r="AB41" s="108">
        <f t="shared" si="14"/>
        <v>0.90721988093100037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444</v>
      </c>
      <c r="G42" s="101">
        <f t="shared" si="15"/>
        <v>13320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3062.660510600027</v>
      </c>
      <c r="N42" s="104">
        <f t="shared" si="9"/>
        <v>765.66512765000675</v>
      </c>
      <c r="O42" s="106">
        <f t="shared" si="10"/>
        <v>0</v>
      </c>
      <c r="P42" s="107">
        <f t="shared" si="11"/>
        <v>-59.334872349993248</v>
      </c>
      <c r="Q42" s="108">
        <f t="shared" si="12"/>
        <v>0.92807894260606882</v>
      </c>
      <c r="R42" s="303"/>
      <c r="S42" s="46">
        <v>0.29652777777777778</v>
      </c>
      <c r="T42" s="47">
        <v>0.30255787037037035</v>
      </c>
      <c r="U42" s="109">
        <v>13.483333333333336</v>
      </c>
      <c r="V42" s="110">
        <v>8.6983196171425394</v>
      </c>
      <c r="W42" s="111"/>
      <c r="X42" s="114"/>
      <c r="Y42" s="294"/>
      <c r="Z42" s="295"/>
      <c r="AA42" s="115">
        <f t="shared" si="13"/>
        <v>-237.33948939997299</v>
      </c>
      <c r="AB42" s="108">
        <f t="shared" si="14"/>
        <v>0.92807894260606882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566</v>
      </c>
      <c r="G43" s="101">
        <f t="shared" si="15"/>
        <v>10289.879999999999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3262.3293510876197</v>
      </c>
      <c r="N43" s="104">
        <f t="shared" si="9"/>
        <v>1087.4431170292066</v>
      </c>
      <c r="O43" s="106">
        <f t="shared" si="10"/>
        <v>0</v>
      </c>
      <c r="P43" s="107">
        <f t="shared" si="11"/>
        <v>-112.55688297079337</v>
      </c>
      <c r="Q43" s="108">
        <f t="shared" si="12"/>
        <v>0.90620259752433885</v>
      </c>
      <c r="R43" s="303"/>
      <c r="S43" s="46">
        <v>0.31180555555555556</v>
      </c>
      <c r="T43" s="47">
        <v>0.3190277777777778</v>
      </c>
      <c r="U43" s="109">
        <v>13.316666666666697</v>
      </c>
      <c r="V43" s="110">
        <v>10.409739896028022</v>
      </c>
      <c r="W43" s="111"/>
      <c r="X43" s="114"/>
      <c r="Y43" s="294"/>
      <c r="Z43" s="295"/>
      <c r="AA43" s="115">
        <f t="shared" si="13"/>
        <v>-337.67064891238033</v>
      </c>
      <c r="AB43" s="108">
        <f t="shared" si="14"/>
        <v>0.90620259752433885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805</v>
      </c>
      <c r="G44" s="119">
        <f t="shared" si="15"/>
        <v>13741.35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3062.0064970686999</v>
      </c>
      <c r="N44" s="104">
        <f t="shared" si="9"/>
        <v>1020.6688323562333</v>
      </c>
      <c r="O44" s="106">
        <f t="shared" si="10"/>
        <v>0</v>
      </c>
      <c r="P44" s="107">
        <f t="shared" si="11"/>
        <v>-79.331167643766662</v>
      </c>
      <c r="Q44" s="108">
        <f t="shared" si="12"/>
        <v>0.92788075668748482</v>
      </c>
      <c r="R44" s="303"/>
      <c r="S44" s="46">
        <v>0.32847222222222222</v>
      </c>
      <c r="T44" s="118">
        <v>0.3394212962962963</v>
      </c>
      <c r="U44" s="109">
        <v>13.599999999999968</v>
      </c>
      <c r="V44" s="110">
        <v>15.773970449193444</v>
      </c>
      <c r="W44" s="111"/>
      <c r="X44" s="114"/>
      <c r="Y44" s="294"/>
      <c r="Z44" s="295"/>
      <c r="AA44" s="115">
        <f t="shared" si="13"/>
        <v>-237.9935029313001</v>
      </c>
      <c r="AB44" s="108">
        <f t="shared" si="14"/>
        <v>0.92788075668748482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2311</v>
      </c>
      <c r="G45" s="119">
        <f t="shared" si="15"/>
        <v>32423.329999999998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2784.297888706833</v>
      </c>
      <c r="N45" s="104">
        <f t="shared" si="9"/>
        <v>928.09929623561095</v>
      </c>
      <c r="O45" s="121">
        <f t="shared" si="10"/>
        <v>0</v>
      </c>
      <c r="P45" s="122">
        <f t="shared" si="11"/>
        <v>-71.90070376438905</v>
      </c>
      <c r="Q45" s="123">
        <f t="shared" si="12"/>
        <v>0.92809929623561094</v>
      </c>
      <c r="R45" s="303"/>
      <c r="S45" s="46">
        <v>0.34861111111111115</v>
      </c>
      <c r="T45" s="118">
        <v>0.3831944444444445</v>
      </c>
      <c r="U45" s="109">
        <v>13.233333333333377</v>
      </c>
      <c r="V45" s="110">
        <v>49.800705794594641</v>
      </c>
      <c r="W45" s="111"/>
      <c r="X45" s="114"/>
      <c r="Y45" s="294"/>
      <c r="Z45" s="295"/>
      <c r="AA45" s="115">
        <f t="shared" si="13"/>
        <v>-215.70211129316704</v>
      </c>
      <c r="AB45" s="108">
        <f t="shared" si="14"/>
        <v>0.92809929623561094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3033</v>
      </c>
      <c r="G46" s="119">
        <f t="shared" si="15"/>
        <v>43311.24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3265.3089715616634</v>
      </c>
      <c r="N46" s="104">
        <f t="shared" si="9"/>
        <v>1088.4363238538879</v>
      </c>
      <c r="O46" s="121">
        <f t="shared" si="10"/>
        <v>0</v>
      </c>
      <c r="P46" s="122">
        <f t="shared" si="11"/>
        <v>-111.56367614611213</v>
      </c>
      <c r="Q46" s="123">
        <f t="shared" si="12"/>
        <v>0.90703026987823987</v>
      </c>
      <c r="R46" s="303"/>
      <c r="S46" s="46">
        <v>0.39236111111111116</v>
      </c>
      <c r="T46" s="118">
        <v>0.43105324074074081</v>
      </c>
      <c r="U46" s="109">
        <v>13.199999999999985</v>
      </c>
      <c r="V46" s="110">
        <v>55.731326372146171</v>
      </c>
      <c r="W46" s="111"/>
      <c r="X46" s="114"/>
      <c r="Y46" s="294"/>
      <c r="Z46" s="295"/>
      <c r="AA46" s="115">
        <f t="shared" si="13"/>
        <v>-334.69102843833662</v>
      </c>
      <c r="AB46" s="108">
        <f t="shared" si="14"/>
        <v>0.90703026987823987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3153.9704108460351</v>
      </c>
      <c r="N55" s="136">
        <f t="shared" ref="N55:N63" si="21">M55/L55</f>
        <v>841.05877622560934</v>
      </c>
      <c r="O55" s="137">
        <f t="shared" ref="O55:O63" si="22">L55-I55</f>
        <v>0</v>
      </c>
      <c r="P55" s="138">
        <f t="shared" ref="P55:P63" si="23">N55-K55</f>
        <v>-78.941223774390664</v>
      </c>
      <c r="Q55" s="139">
        <f t="shared" ref="Q55:Q63" si="24">N55/K55</f>
        <v>0.91419432198435802</v>
      </c>
      <c r="R55" s="304"/>
      <c r="S55" s="140">
        <v>0.25</v>
      </c>
      <c r="T55" s="141">
        <v>0.43105324074074081</v>
      </c>
      <c r="U55" s="142"/>
      <c r="V55" s="164"/>
      <c r="W55" s="97"/>
      <c r="X55" s="67"/>
      <c r="Y55" s="290"/>
      <c r="Z55" s="291"/>
      <c r="AA55" s="166">
        <f t="shared" ref="AA55:AA63" si="25">M55-J55</f>
        <v>-296.02958915396493</v>
      </c>
      <c r="AB55" s="139">
        <f t="shared" ref="AB55:AB63" si="26">M55/J55</f>
        <v>0.91419432198435802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945</v>
      </c>
      <c r="G56" s="146">
        <f t="shared" ref="G56:G63" si="27">E56*F56</f>
        <v>17180.099999999999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3264.9181256046004</v>
      </c>
      <c r="N56" s="150">
        <f t="shared" si="21"/>
        <v>1088.3060418682001</v>
      </c>
      <c r="O56" s="152">
        <f t="shared" si="22"/>
        <v>0</v>
      </c>
      <c r="P56" s="153">
        <f t="shared" si="23"/>
        <v>-111.69395813179995</v>
      </c>
      <c r="Q56" s="154">
        <f t="shared" si="24"/>
        <v>0.90692170155683338</v>
      </c>
      <c r="R56" s="302">
        <f>Q72</f>
        <v>0.90681529436696873</v>
      </c>
      <c r="S56" s="155">
        <v>0.25</v>
      </c>
      <c r="T56" s="156">
        <v>0.26204861111111111</v>
      </c>
      <c r="U56" s="157"/>
      <c r="V56" s="158">
        <v>17.366438550277657</v>
      </c>
      <c r="W56" s="156"/>
      <c r="X56" s="167"/>
      <c r="Y56" s="305"/>
      <c r="Z56" s="306"/>
      <c r="AA56" s="113">
        <f t="shared" si="25"/>
        <v>-335.08187439539961</v>
      </c>
      <c r="AB56" s="154">
        <f t="shared" si="26"/>
        <v>0.90692170155683349</v>
      </c>
      <c r="AC56" s="307">
        <f>AB72</f>
        <v>0.90681529436696873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407</v>
      </c>
      <c r="G57" s="101">
        <f t="shared" si="27"/>
        <v>8433.0399999999991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3265.7358932501816</v>
      </c>
      <c r="N57" s="104">
        <f t="shared" si="21"/>
        <v>1088.5786310833939</v>
      </c>
      <c r="O57" s="106">
        <f t="shared" si="22"/>
        <v>0</v>
      </c>
      <c r="P57" s="107">
        <f t="shared" si="23"/>
        <v>-111.42136891660607</v>
      </c>
      <c r="Q57" s="108">
        <f t="shared" si="24"/>
        <v>0.90714885923616162</v>
      </c>
      <c r="R57" s="303"/>
      <c r="S57" s="46">
        <v>0.27152777777777781</v>
      </c>
      <c r="T57" s="47">
        <v>0.27671296296296299</v>
      </c>
      <c r="U57" s="109">
        <v>13.650000000000055</v>
      </c>
      <c r="V57" s="110">
        <v>7.4776408130469818</v>
      </c>
      <c r="W57" s="111"/>
      <c r="X57" s="13"/>
      <c r="Y57" s="294"/>
      <c r="Z57" s="295"/>
      <c r="AA57" s="115">
        <f t="shared" si="25"/>
        <v>-334.26410674981844</v>
      </c>
      <c r="AB57" s="108">
        <f t="shared" si="26"/>
        <v>0.90714885923616151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672</v>
      </c>
      <c r="G58" s="101">
        <f t="shared" si="27"/>
        <v>20160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3264.7227029180153</v>
      </c>
      <c r="N58" s="104">
        <f t="shared" si="21"/>
        <v>816.18067572950383</v>
      </c>
      <c r="O58" s="106">
        <f t="shared" si="22"/>
        <v>0</v>
      </c>
      <c r="P58" s="107">
        <f t="shared" si="23"/>
        <v>-83.819324270496168</v>
      </c>
      <c r="Q58" s="108">
        <f t="shared" si="24"/>
        <v>0.90686741747722643</v>
      </c>
      <c r="R58" s="303"/>
      <c r="S58" s="46">
        <v>0.28611111111111115</v>
      </c>
      <c r="T58" s="47">
        <v>0.29468750000000005</v>
      </c>
      <c r="U58" s="109">
        <v>13.533333333333344</v>
      </c>
      <c r="V58" s="110">
        <v>12.350206638977916</v>
      </c>
      <c r="W58" s="111"/>
      <c r="X58" s="13"/>
      <c r="Y58" s="294"/>
      <c r="Z58" s="295"/>
      <c r="AA58" s="115">
        <f t="shared" si="25"/>
        <v>-335.27729708198467</v>
      </c>
      <c r="AB58" s="108">
        <f t="shared" si="26"/>
        <v>0.90686741747722643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931</v>
      </c>
      <c r="G59" s="101">
        <f t="shared" si="27"/>
        <v>23051.56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3262.19797044906</v>
      </c>
      <c r="N59" s="104">
        <f t="shared" si="21"/>
        <v>815.549492612265</v>
      </c>
      <c r="O59" s="106">
        <f t="shared" si="22"/>
        <v>0</v>
      </c>
      <c r="P59" s="107">
        <f t="shared" si="23"/>
        <v>-84.450507387735001</v>
      </c>
      <c r="Q59" s="108">
        <f t="shared" si="24"/>
        <v>0.90616610290251665</v>
      </c>
      <c r="R59" s="303"/>
      <c r="S59" s="46">
        <v>0.30416666666666675</v>
      </c>
      <c r="T59" s="47">
        <v>0.31605324074074082</v>
      </c>
      <c r="U59" s="109">
        <v>13.650000000000055</v>
      </c>
      <c r="V59" s="110">
        <v>17.123424300429736</v>
      </c>
      <c r="W59" s="111"/>
      <c r="X59" s="114"/>
      <c r="Y59" s="294"/>
      <c r="Z59" s="295"/>
      <c r="AA59" s="115">
        <f t="shared" si="25"/>
        <v>-337.80202955094001</v>
      </c>
      <c r="AB59" s="108">
        <f t="shared" si="26"/>
        <v>0.90616610290251665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1360</v>
      </c>
      <c r="G60" s="101">
        <f t="shared" si="27"/>
        <v>24330.400000000001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3264.2377327207068</v>
      </c>
      <c r="N60" s="104">
        <f t="shared" si="21"/>
        <v>816.05943318017671</v>
      </c>
      <c r="O60" s="106">
        <f t="shared" si="22"/>
        <v>0</v>
      </c>
      <c r="P60" s="107">
        <f t="shared" si="23"/>
        <v>-83.940566819823289</v>
      </c>
      <c r="Q60" s="108">
        <f t="shared" si="24"/>
        <v>0.90673270353352964</v>
      </c>
      <c r="R60" s="303"/>
      <c r="S60" s="46">
        <v>0.32569444444444456</v>
      </c>
      <c r="T60" s="47">
        <v>0.34304398148148163</v>
      </c>
      <c r="U60" s="109">
        <v>13.883333333333399</v>
      </c>
      <c r="V60" s="110">
        <v>24.99817926312226</v>
      </c>
      <c r="W60" s="111"/>
      <c r="X60" s="114"/>
      <c r="Y60" s="294"/>
      <c r="Z60" s="295"/>
      <c r="AA60" s="115">
        <f t="shared" si="25"/>
        <v>-335.76226727929316</v>
      </c>
      <c r="AB60" s="108">
        <f t="shared" si="26"/>
        <v>0.90673270353352964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1169</v>
      </c>
      <c r="G61" s="119">
        <f t="shared" si="27"/>
        <v>26092.080000000002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3261.4065436297478</v>
      </c>
      <c r="N61" s="104">
        <f t="shared" si="21"/>
        <v>652.28130872594954</v>
      </c>
      <c r="O61" s="106">
        <f t="shared" si="22"/>
        <v>0</v>
      </c>
      <c r="P61" s="107">
        <f t="shared" si="23"/>
        <v>-67.718691274050457</v>
      </c>
      <c r="Q61" s="108">
        <f t="shared" si="24"/>
        <v>0.90594626211937435</v>
      </c>
      <c r="R61" s="303"/>
      <c r="S61" s="46">
        <v>0.35208333333333347</v>
      </c>
      <c r="T61" s="118">
        <v>0.36701388888888903</v>
      </c>
      <c r="U61" s="109">
        <v>13.01666666666665</v>
      </c>
      <c r="V61" s="110">
        <v>21.506058524656797</v>
      </c>
      <c r="W61" s="111"/>
      <c r="X61" s="49"/>
      <c r="Y61" s="294"/>
      <c r="Z61" s="295"/>
      <c r="AA61" s="115">
        <f t="shared" si="25"/>
        <v>-338.59345637025217</v>
      </c>
      <c r="AB61" s="108">
        <f t="shared" si="26"/>
        <v>0.90594626211937435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878</v>
      </c>
      <c r="G62" s="119">
        <f t="shared" si="27"/>
        <v>24127.439999999999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3266.1828218819369</v>
      </c>
      <c r="N62" s="104">
        <f t="shared" si="21"/>
        <v>653.23656437638738</v>
      </c>
      <c r="O62" s="121">
        <f t="shared" si="22"/>
        <v>0</v>
      </c>
      <c r="P62" s="122">
        <f t="shared" si="23"/>
        <v>-66.763435623612622</v>
      </c>
      <c r="Q62" s="123">
        <f t="shared" si="24"/>
        <v>0.90727300607831585</v>
      </c>
      <c r="R62" s="303"/>
      <c r="S62" s="46">
        <v>0.37638888888888905</v>
      </c>
      <c r="T62" s="118">
        <v>0.38758101851851867</v>
      </c>
      <c r="U62" s="109">
        <v>13.500000000000032</v>
      </c>
      <c r="V62" s="110">
        <v>16.128919559269004</v>
      </c>
      <c r="W62" s="111"/>
      <c r="X62" s="114"/>
      <c r="Y62" s="294"/>
      <c r="Z62" s="295"/>
      <c r="AA62" s="115">
        <f t="shared" si="25"/>
        <v>-333.81717811806311</v>
      </c>
      <c r="AB62" s="108">
        <f t="shared" si="26"/>
        <v>0.90727300607831585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2482</v>
      </c>
      <c r="G63" s="119">
        <f t="shared" si="27"/>
        <v>41350.120000000003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3266.8786873144509</v>
      </c>
      <c r="N63" s="104">
        <f t="shared" si="21"/>
        <v>653.37573746289013</v>
      </c>
      <c r="O63" s="121">
        <f t="shared" si="22"/>
        <v>0</v>
      </c>
      <c r="P63" s="122">
        <f t="shared" si="23"/>
        <v>-66.624262537109871</v>
      </c>
      <c r="Q63" s="123">
        <f t="shared" si="24"/>
        <v>0.90746630203179179</v>
      </c>
      <c r="R63" s="303"/>
      <c r="S63" s="46">
        <v>0.39722222222222242</v>
      </c>
      <c r="T63" s="118">
        <v>0.428877314814815</v>
      </c>
      <c r="U63" s="109">
        <v>13.883333333333399</v>
      </c>
      <c r="V63" s="110">
        <v>45.584796453651059</v>
      </c>
      <c r="W63" s="111"/>
      <c r="X63" s="114"/>
      <c r="Y63" s="294"/>
      <c r="Z63" s="295"/>
      <c r="AA63" s="115">
        <f t="shared" si="25"/>
        <v>-333.12131268554913</v>
      </c>
      <c r="AB63" s="108">
        <f t="shared" si="26"/>
        <v>0.9074663020317919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3264.5350597210872</v>
      </c>
      <c r="N72" s="136">
        <f>M72/L72</f>
        <v>791.4024387202636</v>
      </c>
      <c r="O72" s="137">
        <f>L72-I72</f>
        <v>0</v>
      </c>
      <c r="P72" s="138">
        <f>N72-K72</f>
        <v>-81.324834007009144</v>
      </c>
      <c r="Q72" s="139">
        <f>N72/K72</f>
        <v>0.90681529436696873</v>
      </c>
      <c r="R72" s="304"/>
      <c r="S72" s="140">
        <v>0.25</v>
      </c>
      <c r="T72" s="141">
        <v>0.428877314814815</v>
      </c>
      <c r="U72" s="142"/>
      <c r="V72" s="164"/>
      <c r="W72" s="165"/>
      <c r="X72" s="136"/>
      <c r="Y72" s="290"/>
      <c r="Z72" s="291"/>
      <c r="AA72" s="166">
        <f>M72-J72</f>
        <v>-335.46494027891276</v>
      </c>
      <c r="AB72" s="139">
        <f>M72/J72</f>
        <v>0.90681529436696873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835</v>
      </c>
      <c r="G73" s="146">
        <f t="shared" ref="G73" si="32">E73*F73</f>
        <v>23855.95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3120.5412161614572</v>
      </c>
      <c r="N73" s="150">
        <f>M73/L73</f>
        <v>260.0451013467881</v>
      </c>
      <c r="O73" s="152">
        <f>L73-I73</f>
        <v>0</v>
      </c>
      <c r="P73" s="153">
        <f>N73-K73</f>
        <v>-39.954898653211899</v>
      </c>
      <c r="Q73" s="154">
        <f>N73/K73</f>
        <v>0.86681700448929366</v>
      </c>
      <c r="R73" s="302">
        <f>Q89</f>
        <v>0.86681700448929366</v>
      </c>
      <c r="S73" s="155">
        <v>0.73680555555555549</v>
      </c>
      <c r="T73" s="156">
        <v>0.74795138888888879</v>
      </c>
      <c r="U73" s="157"/>
      <c r="V73" s="158">
        <v>16.054907315605799</v>
      </c>
      <c r="W73" s="156"/>
      <c r="X73" s="167"/>
      <c r="Y73" s="305"/>
      <c r="Z73" s="306"/>
      <c r="AA73" s="113">
        <f>M73-J73</f>
        <v>-479.45878383854279</v>
      </c>
      <c r="AB73" s="154">
        <f>M73/J73</f>
        <v>0.86681700448929366</v>
      </c>
      <c r="AC73" s="307">
        <f>AB89</f>
        <v>0.86681700448929366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3120.5412161614572</v>
      </c>
      <c r="N89" s="136">
        <f>M89/L89</f>
        <v>260.0451013467881</v>
      </c>
      <c r="O89" s="137">
        <f>L89-I89</f>
        <v>0</v>
      </c>
      <c r="P89" s="138">
        <f>N89-K89</f>
        <v>-39.954898653211899</v>
      </c>
      <c r="Q89" s="139">
        <f>N89/K89</f>
        <v>0.86681700448929366</v>
      </c>
      <c r="R89" s="304"/>
      <c r="S89" s="140">
        <v>0.73680555555555549</v>
      </c>
      <c r="T89" s="141">
        <v>0.74795138888888879</v>
      </c>
      <c r="U89" s="142"/>
      <c r="V89" s="164"/>
      <c r="W89" s="165"/>
      <c r="X89" s="136"/>
      <c r="Y89" s="290"/>
      <c r="Z89" s="291"/>
      <c r="AA89" s="166">
        <f>M89-J89</f>
        <v>-479.45878383854279</v>
      </c>
      <c r="AB89" s="139">
        <f>M89/J89</f>
        <v>0.86681700448929366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696</v>
      </c>
      <c r="G90" s="146">
        <f t="shared" ref="G90" si="36">E90*F90</f>
        <v>17079.84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2784.2365967672285</v>
      </c>
      <c r="N90" s="150">
        <f>M90/L90</f>
        <v>696.05914919180714</v>
      </c>
      <c r="O90" s="152">
        <f>L90-I90</f>
        <v>0</v>
      </c>
      <c r="P90" s="153">
        <f>N90-K90</f>
        <v>-53.940850808192863</v>
      </c>
      <c r="Q90" s="154">
        <f>N90/K90</f>
        <v>0.92807886558907615</v>
      </c>
      <c r="R90" s="302">
        <f>Q106</f>
        <v>0.92807886558907615</v>
      </c>
      <c r="S90" s="155">
        <v>0.70833333333333337</v>
      </c>
      <c r="T90" s="156">
        <v>0.71873842592592596</v>
      </c>
      <c r="U90" s="157"/>
      <c r="V90" s="158">
        <v>14.998725341261387</v>
      </c>
      <c r="W90" s="159"/>
      <c r="X90" s="160"/>
      <c r="Y90" s="305"/>
      <c r="Z90" s="306"/>
      <c r="AA90" s="113">
        <f>M90-J90</f>
        <v>-215.76340323277145</v>
      </c>
      <c r="AB90" s="154">
        <f>M90/J90</f>
        <v>0.92807886558907615</v>
      </c>
      <c r="AC90" s="307">
        <f>AB106</f>
        <v>0.92807886558907615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2784.2365967672285</v>
      </c>
      <c r="N106" s="136">
        <f t="shared" ref="N106:N120" si="40">M106/L106</f>
        <v>696.05914919180714</v>
      </c>
      <c r="O106" s="137">
        <f t="shared" ref="O106:O120" si="41">L106-I106</f>
        <v>0</v>
      </c>
      <c r="P106" s="138">
        <f t="shared" ref="P106:P120" si="42">N106-K106</f>
        <v>-53.940850808192863</v>
      </c>
      <c r="Q106" s="139">
        <f t="shared" ref="Q106:Q120" si="43">N106/K106</f>
        <v>0.92807886558907615</v>
      </c>
      <c r="R106" s="304"/>
      <c r="S106" s="140">
        <v>0.70833333333333337</v>
      </c>
      <c r="T106" s="141">
        <v>0.71873842592592596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-215.76340323277145</v>
      </c>
      <c r="AB106" s="139">
        <f t="shared" ref="AB106:AB120" si="45">M106/J106</f>
        <v>0.92807886558907615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496</v>
      </c>
      <c r="G107" s="146">
        <f t="shared" ref="G107:G120" si="46">E107*F107</f>
        <v>9017.2800000000007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2783.7538193692021</v>
      </c>
      <c r="N107" s="150">
        <f t="shared" si="40"/>
        <v>927.91793978973408</v>
      </c>
      <c r="O107" s="152">
        <f t="shared" si="41"/>
        <v>0</v>
      </c>
      <c r="P107" s="153">
        <f t="shared" si="42"/>
        <v>-72.082060210265922</v>
      </c>
      <c r="Q107" s="154">
        <f t="shared" si="43"/>
        <v>0.92791793978973403</v>
      </c>
      <c r="R107" s="302">
        <f>Q123</f>
        <v>0.91196276082636862</v>
      </c>
      <c r="S107" s="155">
        <v>0.73055555555555551</v>
      </c>
      <c r="T107" s="156">
        <v>0.73797453703703697</v>
      </c>
      <c r="U107" s="157"/>
      <c r="V107" s="158">
        <v>10.6906005096182</v>
      </c>
      <c r="W107" s="159"/>
      <c r="X107" s="160"/>
      <c r="Y107" s="305"/>
      <c r="Z107" s="306"/>
      <c r="AA107" s="113">
        <f t="shared" si="44"/>
        <v>-216.24618063079788</v>
      </c>
      <c r="AB107" s="154">
        <f t="shared" si="45"/>
        <v>0.92791793978973403</v>
      </c>
      <c r="AC107" s="307">
        <f>AB123</f>
        <v>0.91196276082636862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307</v>
      </c>
      <c r="G108" s="101">
        <f t="shared" si="46"/>
        <v>5581.26</v>
      </c>
      <c r="H108" s="26">
        <v>2</v>
      </c>
      <c r="I108" s="102">
        <v>3</v>
      </c>
      <c r="J108" s="103">
        <v>3600</v>
      </c>
      <c r="K108" s="104">
        <f t="shared" ref="K108:K137" si="48">J108/I108</f>
        <v>1200</v>
      </c>
      <c r="L108" s="105">
        <v>3</v>
      </c>
      <c r="M108" s="103">
        <f t="shared" si="47"/>
        <v>3261.7436932671626</v>
      </c>
      <c r="N108" s="104">
        <f t="shared" si="40"/>
        <v>1087.2478977557209</v>
      </c>
      <c r="O108" s="106">
        <f t="shared" si="41"/>
        <v>0</v>
      </c>
      <c r="P108" s="107">
        <f t="shared" si="42"/>
        <v>-112.75210224427906</v>
      </c>
      <c r="Q108" s="108">
        <f t="shared" si="43"/>
        <v>0.90603991479643409</v>
      </c>
      <c r="R108" s="303"/>
      <c r="S108" s="46">
        <v>0.74722222222222212</v>
      </c>
      <c r="T108" s="47">
        <v>0.75113425925925914</v>
      </c>
      <c r="U108" s="109">
        <v>13.316666666666617</v>
      </c>
      <c r="V108" s="110">
        <v>5.6472861549551725</v>
      </c>
      <c r="W108" s="111"/>
      <c r="X108" s="114"/>
      <c r="Y108" s="294"/>
      <c r="Z108" s="295"/>
      <c r="AA108" s="115">
        <f t="shared" si="44"/>
        <v>-338.2563067328374</v>
      </c>
      <c r="AB108" s="108">
        <f t="shared" si="45"/>
        <v>0.90603991479643409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316</v>
      </c>
      <c r="G109" s="101">
        <f t="shared" si="46"/>
        <v>5277.2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3264.1245702509591</v>
      </c>
      <c r="N109" s="104">
        <f t="shared" si="40"/>
        <v>1088.0415234169864</v>
      </c>
      <c r="O109" s="106">
        <f t="shared" si="41"/>
        <v>0</v>
      </c>
      <c r="P109" s="107">
        <f t="shared" si="42"/>
        <v>-111.95847658301363</v>
      </c>
      <c r="Q109" s="108">
        <f t="shared" si="43"/>
        <v>0.90670126951415531</v>
      </c>
      <c r="R109" s="303"/>
      <c r="S109" s="46">
        <v>0.76041666666666652</v>
      </c>
      <c r="T109" s="47">
        <v>0.76444444444444426</v>
      </c>
      <c r="U109" s="109">
        <v>13.366666666666625</v>
      </c>
      <c r="V109" s="110">
        <v>5.8086018446723306</v>
      </c>
      <c r="W109" s="111"/>
      <c r="X109" s="114"/>
      <c r="Y109" s="294"/>
      <c r="Z109" s="295"/>
      <c r="AA109" s="115">
        <f t="shared" si="44"/>
        <v>-335.8754297490409</v>
      </c>
      <c r="AB109" s="108">
        <f t="shared" si="45"/>
        <v>0.90670126951415531</v>
      </c>
      <c r="AC109" s="308"/>
    </row>
    <row r="110" spans="1:29" ht="15.75" customHeight="1">
      <c r="A110" s="311"/>
      <c r="B110" s="98" t="s">
        <v>118</v>
      </c>
      <c r="C110" s="292" t="s">
        <v>194</v>
      </c>
      <c r="D110" s="293"/>
      <c r="E110" s="99">
        <v>30</v>
      </c>
      <c r="F110" s="100">
        <v>518</v>
      </c>
      <c r="G110" s="101">
        <f t="shared" si="46"/>
        <v>15540</v>
      </c>
      <c r="H110" s="26">
        <v>2</v>
      </c>
      <c r="I110" s="102">
        <v>4</v>
      </c>
      <c r="J110" s="103">
        <v>3600</v>
      </c>
      <c r="K110" s="104">
        <f t="shared" si="48"/>
        <v>900</v>
      </c>
      <c r="L110" s="105">
        <v>4</v>
      </c>
      <c r="M110" s="103">
        <f t="shared" si="47"/>
        <v>3265.7891481102424</v>
      </c>
      <c r="N110" s="104">
        <f t="shared" si="40"/>
        <v>816.44728702756061</v>
      </c>
      <c r="O110" s="106">
        <f t="shared" si="41"/>
        <v>0</v>
      </c>
      <c r="P110" s="107">
        <f t="shared" si="42"/>
        <v>-83.552712972439394</v>
      </c>
      <c r="Q110" s="108">
        <f t="shared" si="43"/>
        <v>0.90716365225284512</v>
      </c>
      <c r="R110" s="303"/>
      <c r="S110" s="46">
        <v>0.77361111111111092</v>
      </c>
      <c r="T110" s="47">
        <v>0.78021990740740721</v>
      </c>
      <c r="U110" s="109">
        <v>13.199999999999985</v>
      </c>
      <c r="V110" s="110">
        <v>9.5168422058063751</v>
      </c>
      <c r="W110" s="111"/>
      <c r="X110" s="114"/>
      <c r="Y110" s="294"/>
      <c r="Z110" s="295"/>
      <c r="AA110" s="115">
        <f t="shared" si="44"/>
        <v>-334.21085188975758</v>
      </c>
      <c r="AB110" s="108">
        <f t="shared" si="45"/>
        <v>0.90716365225284512</v>
      </c>
      <c r="AC110" s="308"/>
    </row>
    <row r="111" spans="1:29" ht="15.75" customHeight="1">
      <c r="A111" s="311"/>
      <c r="B111" s="98" t="s">
        <v>118</v>
      </c>
      <c r="C111" s="292" t="s">
        <v>146</v>
      </c>
      <c r="D111" s="293"/>
      <c r="E111" s="99">
        <v>25.03</v>
      </c>
      <c r="F111" s="100">
        <v>325</v>
      </c>
      <c r="G111" s="101">
        <f t="shared" si="46"/>
        <v>8134.75</v>
      </c>
      <c r="H111" s="26">
        <v>2</v>
      </c>
      <c r="I111" s="102">
        <v>5</v>
      </c>
      <c r="J111" s="103">
        <v>3600</v>
      </c>
      <c r="K111" s="104">
        <f t="shared" si="48"/>
        <v>720</v>
      </c>
      <c r="L111" s="105">
        <v>5</v>
      </c>
      <c r="M111" s="103">
        <f t="shared" si="47"/>
        <v>3264.4672686981135</v>
      </c>
      <c r="N111" s="104">
        <f t="shared" si="40"/>
        <v>652.89345373962271</v>
      </c>
      <c r="O111" s="106">
        <f t="shared" si="41"/>
        <v>0</v>
      </c>
      <c r="P111" s="107">
        <f t="shared" si="42"/>
        <v>-67.106546260377286</v>
      </c>
      <c r="Q111" s="108">
        <f t="shared" si="43"/>
        <v>0.90679646352725374</v>
      </c>
      <c r="R111" s="303"/>
      <c r="S111" s="46">
        <v>0.78958333333333308</v>
      </c>
      <c r="T111" s="47">
        <v>0.79372685185185166</v>
      </c>
      <c r="U111" s="109">
        <v>13.483333333333256</v>
      </c>
      <c r="V111" s="110">
        <v>5.9734095627114989</v>
      </c>
      <c r="W111" s="111"/>
      <c r="X111" s="114"/>
      <c r="Y111" s="294"/>
      <c r="Z111" s="295"/>
      <c r="AA111" s="115">
        <f t="shared" si="44"/>
        <v>-335.53273130188654</v>
      </c>
      <c r="AB111" s="108">
        <f t="shared" si="45"/>
        <v>0.90679646352725374</v>
      </c>
      <c r="AC111" s="308"/>
    </row>
    <row r="112" spans="1:29" ht="15.75" customHeight="1">
      <c r="A112" s="311"/>
      <c r="B112" s="98" t="s">
        <v>118</v>
      </c>
      <c r="C112" s="292" t="s">
        <v>139</v>
      </c>
      <c r="D112" s="293"/>
      <c r="E112" s="99">
        <v>14.03</v>
      </c>
      <c r="F112" s="100">
        <v>1708</v>
      </c>
      <c r="G112" s="119">
        <f t="shared" si="46"/>
        <v>23963.239999999998</v>
      </c>
      <c r="H112" s="26">
        <v>2</v>
      </c>
      <c r="I112" s="102">
        <v>3</v>
      </c>
      <c r="J112" s="103">
        <v>3000</v>
      </c>
      <c r="K112" s="104">
        <f t="shared" si="48"/>
        <v>1000</v>
      </c>
      <c r="L112" s="105">
        <v>3</v>
      </c>
      <c r="M112" s="103">
        <f t="shared" si="47"/>
        <v>2782.8239949859385</v>
      </c>
      <c r="N112" s="104">
        <f t="shared" si="40"/>
        <v>927.6079983286462</v>
      </c>
      <c r="O112" s="106">
        <f t="shared" si="41"/>
        <v>0</v>
      </c>
      <c r="P112" s="107">
        <f t="shared" si="42"/>
        <v>-72.392001671353796</v>
      </c>
      <c r="Q112" s="108">
        <f t="shared" si="43"/>
        <v>0.92760799832864615</v>
      </c>
      <c r="R112" s="303"/>
      <c r="S112" s="46">
        <v>0.80277777777777748</v>
      </c>
      <c r="T112" s="118">
        <v>0.82834490740740707</v>
      </c>
      <c r="U112" s="109">
        <v>13.033333333333186</v>
      </c>
      <c r="V112" s="110">
        <v>36.82590066229389</v>
      </c>
      <c r="W112" s="111"/>
      <c r="X112" s="114"/>
      <c r="Y112" s="294"/>
      <c r="Z112" s="295"/>
      <c r="AA112" s="115">
        <f t="shared" si="44"/>
        <v>-217.1760050140615</v>
      </c>
      <c r="AB112" s="108">
        <f t="shared" si="45"/>
        <v>0.92760799832864615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1855</v>
      </c>
      <c r="G113" s="119">
        <f t="shared" si="46"/>
        <v>30904.3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3265.9643693147909</v>
      </c>
      <c r="N113" s="104">
        <f t="shared" si="40"/>
        <v>653.19287386295821</v>
      </c>
      <c r="O113" s="121">
        <f t="shared" si="41"/>
        <v>0</v>
      </c>
      <c r="P113" s="122">
        <f t="shared" si="42"/>
        <v>-66.807126137041791</v>
      </c>
      <c r="Q113" s="123">
        <f t="shared" si="43"/>
        <v>0.90721232480966418</v>
      </c>
      <c r="R113" s="303"/>
      <c r="S113" s="46">
        <v>0.83749999999999969</v>
      </c>
      <c r="T113" s="118">
        <v>0.86115740740740709</v>
      </c>
      <c r="U113" s="109">
        <v>13.183333333333369</v>
      </c>
      <c r="V113" s="110">
        <v>34.07875512841283</v>
      </c>
      <c r="W113" s="111"/>
      <c r="X113" s="114"/>
      <c r="Y113" s="294"/>
      <c r="Z113" s="295"/>
      <c r="AA113" s="115">
        <f t="shared" si="44"/>
        <v>-334.03563068520907</v>
      </c>
      <c r="AB113" s="108">
        <f t="shared" si="45"/>
        <v>0.90721232480966418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636</v>
      </c>
      <c r="G114" s="119">
        <f t="shared" si="46"/>
        <v>11562.48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2780.6326110420728</v>
      </c>
      <c r="N114" s="104">
        <f t="shared" si="40"/>
        <v>926.87753701402426</v>
      </c>
      <c r="O114" s="121">
        <f t="shared" si="41"/>
        <v>0</v>
      </c>
      <c r="P114" s="122">
        <f t="shared" si="42"/>
        <v>-73.122462985975744</v>
      </c>
      <c r="Q114" s="123">
        <f t="shared" si="43"/>
        <v>0.92687753701402431</v>
      </c>
      <c r="R114" s="303"/>
      <c r="S114" s="46">
        <v>0.87083333333333302</v>
      </c>
      <c r="T114" s="118">
        <v>0.88035879629629599</v>
      </c>
      <c r="U114" s="109">
        <v>13.933333333333326</v>
      </c>
      <c r="V114" s="110">
        <v>13.723495814752427</v>
      </c>
      <c r="W114" s="111"/>
      <c r="X114" s="114"/>
      <c r="Y114" s="294"/>
      <c r="Z114" s="295"/>
      <c r="AA114" s="115">
        <f t="shared" si="44"/>
        <v>-219.36738895792723</v>
      </c>
      <c r="AB114" s="108">
        <f t="shared" si="45"/>
        <v>0.92687753701402431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397</v>
      </c>
      <c r="G115" s="119">
        <f t="shared" si="46"/>
        <v>7217.46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3261.7436932671626</v>
      </c>
      <c r="N115" s="104">
        <f t="shared" si="40"/>
        <v>1087.2478977557209</v>
      </c>
      <c r="O115" s="121">
        <f t="shared" si="41"/>
        <v>0</v>
      </c>
      <c r="P115" s="122">
        <f t="shared" si="42"/>
        <v>-112.75210224427906</v>
      </c>
      <c r="Q115" s="123">
        <f t="shared" si="43"/>
        <v>0.90603991479643409</v>
      </c>
      <c r="R115" s="303"/>
      <c r="S115" s="46">
        <v>0.88958333333333295</v>
      </c>
      <c r="T115" s="118">
        <v>0.89465277777777741</v>
      </c>
      <c r="U115" s="109">
        <v>13.283333333333225</v>
      </c>
      <c r="V115" s="110">
        <v>7.3028423567335619</v>
      </c>
      <c r="W115" s="111"/>
      <c r="X115" s="114"/>
      <c r="Y115" s="294"/>
      <c r="Z115" s="295"/>
      <c r="AA115" s="115">
        <f t="shared" si="44"/>
        <v>-338.2563067328374</v>
      </c>
      <c r="AB115" s="108">
        <f t="shared" si="45"/>
        <v>0.90603991479643409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505</v>
      </c>
      <c r="G116" s="119">
        <f t="shared" si="46"/>
        <v>8433.5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3264.1245702509596</v>
      </c>
      <c r="N116" s="104">
        <f t="shared" si="40"/>
        <v>1088.0415234169866</v>
      </c>
      <c r="O116" s="121">
        <f t="shared" si="41"/>
        <v>0</v>
      </c>
      <c r="P116" s="122">
        <f t="shared" si="42"/>
        <v>-111.95847658301341</v>
      </c>
      <c r="Q116" s="123">
        <f t="shared" si="43"/>
        <v>0.90670126951415553</v>
      </c>
      <c r="R116" s="303"/>
      <c r="S116" s="46">
        <v>0.90416666666666623</v>
      </c>
      <c r="T116" s="118">
        <v>0.91060185185185138</v>
      </c>
      <c r="U116" s="109">
        <v>13.699999999999903</v>
      </c>
      <c r="V116" s="110">
        <v>9.282733960631413</v>
      </c>
      <c r="W116" s="111"/>
      <c r="X116" s="114"/>
      <c r="Y116" s="294"/>
      <c r="Z116" s="295"/>
      <c r="AA116" s="115">
        <f t="shared" si="44"/>
        <v>-335.87542974904045</v>
      </c>
      <c r="AB116" s="108">
        <f t="shared" si="45"/>
        <v>0.90670126951415542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730</v>
      </c>
      <c r="G117" s="119">
        <f t="shared" si="46"/>
        <v>21900</v>
      </c>
      <c r="H117" s="60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3265.7891481102424</v>
      </c>
      <c r="N117" s="104">
        <f t="shared" si="40"/>
        <v>816.44728702756061</v>
      </c>
      <c r="O117" s="121">
        <f t="shared" si="41"/>
        <v>0</v>
      </c>
      <c r="P117" s="122">
        <f t="shared" si="42"/>
        <v>-83.552712972439394</v>
      </c>
      <c r="Q117" s="123">
        <f t="shared" si="43"/>
        <v>0.90716365225284512</v>
      </c>
      <c r="R117" s="303"/>
      <c r="S117" s="46">
        <v>0.9201388888888884</v>
      </c>
      <c r="T117" s="118">
        <v>0.92944444444444396</v>
      </c>
      <c r="U117" s="109">
        <v>13.733333333333295</v>
      </c>
      <c r="V117" s="110">
        <v>13.411766042931763</v>
      </c>
      <c r="W117" s="124"/>
      <c r="X117" s="125"/>
      <c r="Y117" s="294"/>
      <c r="Z117" s="295"/>
      <c r="AA117" s="115">
        <f t="shared" si="44"/>
        <v>-334.21085188975758</v>
      </c>
      <c r="AB117" s="108">
        <f t="shared" si="45"/>
        <v>0.90716365225284512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391</v>
      </c>
      <c r="G118" s="119">
        <f t="shared" si="46"/>
        <v>9786.73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3264.4672686981139</v>
      </c>
      <c r="N118" s="104">
        <f t="shared" si="40"/>
        <v>652.89345373962283</v>
      </c>
      <c r="O118" s="121">
        <f t="shared" si="41"/>
        <v>0</v>
      </c>
      <c r="P118" s="122">
        <f t="shared" si="42"/>
        <v>-67.106546260377172</v>
      </c>
      <c r="Q118" s="123">
        <f t="shared" si="43"/>
        <v>0.90679646352725396</v>
      </c>
      <c r="R118" s="303"/>
      <c r="S118" s="46">
        <v>0.93888888888888833</v>
      </c>
      <c r="T118" s="118">
        <v>0.94387731481481429</v>
      </c>
      <c r="U118" s="109">
        <v>13.599999999999888</v>
      </c>
      <c r="V118" s="110">
        <v>7.1864711969852184</v>
      </c>
      <c r="W118" s="124"/>
      <c r="X118" s="125"/>
      <c r="Y118" s="294"/>
      <c r="Z118" s="295"/>
      <c r="AA118" s="115">
        <f t="shared" si="44"/>
        <v>-335.53273130188609</v>
      </c>
      <c r="AB118" s="108">
        <f t="shared" si="45"/>
        <v>0.90679646352725385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2755</v>
      </c>
      <c r="G119" s="119">
        <f t="shared" si="46"/>
        <v>38652.65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2782.823994985938</v>
      </c>
      <c r="N119" s="104">
        <f t="shared" si="40"/>
        <v>927.60799832864598</v>
      </c>
      <c r="O119" s="121">
        <f t="shared" si="41"/>
        <v>0</v>
      </c>
      <c r="P119" s="122">
        <f t="shared" si="42"/>
        <v>-72.392001671354024</v>
      </c>
      <c r="Q119" s="123">
        <f t="shared" si="43"/>
        <v>0.92760799832864593</v>
      </c>
      <c r="R119" s="303"/>
      <c r="S119" s="46">
        <v>0.95347222222222161</v>
      </c>
      <c r="T119" s="118">
        <v>0.99472222222222162</v>
      </c>
      <c r="U119" s="109">
        <v>13.816666666666535</v>
      </c>
      <c r="V119" s="110">
        <v>59.400091524952977</v>
      </c>
      <c r="W119" s="124"/>
      <c r="X119" s="125"/>
      <c r="Y119" s="294"/>
      <c r="Z119" s="295"/>
      <c r="AA119" s="115">
        <f t="shared" si="44"/>
        <v>-217.17600501406196</v>
      </c>
      <c r="AB119" s="108">
        <f t="shared" si="45"/>
        <v>0.92760799832864604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2998</v>
      </c>
      <c r="G120" s="119">
        <f t="shared" si="46"/>
        <v>49946.68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3265.9643693147905</v>
      </c>
      <c r="N120" s="104">
        <f t="shared" si="40"/>
        <v>653.19287386295809</v>
      </c>
      <c r="O120" s="121">
        <f t="shared" si="41"/>
        <v>0</v>
      </c>
      <c r="P120" s="122">
        <f t="shared" si="42"/>
        <v>-66.807126137041905</v>
      </c>
      <c r="Q120" s="123">
        <f t="shared" si="43"/>
        <v>0.90721232480966407</v>
      </c>
      <c r="R120" s="303"/>
      <c r="S120" s="46">
        <v>1.004166666666666</v>
      </c>
      <c r="T120" s="118">
        <v>1.0424074074074068</v>
      </c>
      <c r="U120" s="109">
        <v>13.599999999999888</v>
      </c>
      <c r="V120" s="110">
        <v>55.077147102415999</v>
      </c>
      <c r="W120" s="124"/>
      <c r="X120" s="125"/>
      <c r="Y120" s="294"/>
      <c r="Z120" s="295"/>
      <c r="AA120" s="115">
        <f t="shared" si="44"/>
        <v>-334.03563068520953</v>
      </c>
      <c r="AB120" s="108">
        <f t="shared" si="45"/>
        <v>0.90721232480966407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3126.7294656904064</v>
      </c>
      <c r="N123" s="136">
        <f t="shared" ref="N123:N137" si="52">M123/L123</f>
        <v>841.81177922434017</v>
      </c>
      <c r="O123" s="137">
        <f t="shared" ref="O123:O137" si="53">L123-I123</f>
        <v>0</v>
      </c>
      <c r="P123" s="138">
        <f t="shared" ref="P123:P137" si="54">N123-K123</f>
        <v>-81.26514385258281</v>
      </c>
      <c r="Q123" s="139">
        <f t="shared" ref="Q123:Q137" si="55">N123/K123</f>
        <v>0.91196276082636862</v>
      </c>
      <c r="R123" s="304"/>
      <c r="S123" s="140">
        <v>0.73055555555555551</v>
      </c>
      <c r="T123" s="141">
        <v>1.0424074074074068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-301.84196288102203</v>
      </c>
      <c r="AB123" s="139">
        <f t="shared" ref="AB123:AB137" si="57">M123/J123</f>
        <v>0.91196276082636862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228</v>
      </c>
      <c r="D124" s="301"/>
      <c r="E124" s="145">
        <v>23.8</v>
      </c>
      <c r="F124" s="95">
        <v>312</v>
      </c>
      <c r="G124" s="146">
        <f t="shared" ref="G124:G137" si="58">E124*F124</f>
        <v>7425.6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7" si="59">F124/V124*60</f>
        <v>3267.2966699450899</v>
      </c>
      <c r="N124" s="150">
        <f t="shared" si="52"/>
        <v>816.82416748627247</v>
      </c>
      <c r="O124" s="152">
        <f t="shared" si="53"/>
        <v>0</v>
      </c>
      <c r="P124" s="153">
        <f t="shared" si="54"/>
        <v>-83.175832513727528</v>
      </c>
      <c r="Q124" s="154">
        <f t="shared" si="55"/>
        <v>0.90758240831808057</v>
      </c>
      <c r="R124" s="302">
        <f>Q140</f>
        <v>0.90685682863172667</v>
      </c>
      <c r="S124" s="155">
        <v>0.73124999999999996</v>
      </c>
      <c r="T124" s="156">
        <v>0.73521990740740739</v>
      </c>
      <c r="U124" s="157"/>
      <c r="V124" s="158">
        <v>5.729507262747159</v>
      </c>
      <c r="W124" s="156"/>
      <c r="X124" s="167"/>
      <c r="Y124" s="305"/>
      <c r="Z124" s="306"/>
      <c r="AA124" s="169">
        <f t="shared" si="56"/>
        <v>-332.70333005491011</v>
      </c>
      <c r="AB124" s="154">
        <f t="shared" si="57"/>
        <v>0.90758240831808057</v>
      </c>
      <c r="AC124" s="307">
        <f>AB140</f>
        <v>0.90685682863172667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542</v>
      </c>
      <c r="G125" s="101">
        <f t="shared" si="58"/>
        <v>13452.44</v>
      </c>
      <c r="H125" s="26">
        <v>2</v>
      </c>
      <c r="I125" s="102">
        <v>5</v>
      </c>
      <c r="J125" s="103">
        <v>3600</v>
      </c>
      <c r="K125" s="104">
        <f t="shared" si="48"/>
        <v>720</v>
      </c>
      <c r="L125" s="105">
        <v>5</v>
      </c>
      <c r="M125" s="103">
        <f t="shared" si="59"/>
        <v>3265.2005072524948</v>
      </c>
      <c r="N125" s="104">
        <f t="shared" si="52"/>
        <v>653.04010145049892</v>
      </c>
      <c r="O125" s="106">
        <f t="shared" si="53"/>
        <v>0</v>
      </c>
      <c r="P125" s="107">
        <f t="shared" si="54"/>
        <v>-66.959898549501077</v>
      </c>
      <c r="Q125" s="108">
        <f t="shared" si="55"/>
        <v>0.9070001409034707</v>
      </c>
      <c r="R125" s="303"/>
      <c r="S125" s="46">
        <v>0.74444444444444435</v>
      </c>
      <c r="T125" s="47">
        <v>0.75135416666666655</v>
      </c>
      <c r="U125" s="109">
        <v>13.283333333333225</v>
      </c>
      <c r="V125" s="110">
        <v>9.9595721389140586</v>
      </c>
      <c r="W125" s="111"/>
      <c r="X125" s="13"/>
      <c r="Y125" s="294"/>
      <c r="Z125" s="295"/>
      <c r="AA125" s="170">
        <f t="shared" si="56"/>
        <v>-334.79949274750516</v>
      </c>
      <c r="AB125" s="108">
        <f t="shared" si="57"/>
        <v>0.90700014090347081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434</v>
      </c>
      <c r="G126" s="101">
        <f t="shared" si="58"/>
        <v>10745.84</v>
      </c>
      <c r="H126" s="26">
        <v>2</v>
      </c>
      <c r="I126" s="102">
        <v>4</v>
      </c>
      <c r="J126" s="103">
        <v>3600</v>
      </c>
      <c r="K126" s="104">
        <f t="shared" si="48"/>
        <v>900</v>
      </c>
      <c r="L126" s="105">
        <v>4</v>
      </c>
      <c r="M126" s="103">
        <f t="shared" si="59"/>
        <v>3262.764117900776</v>
      </c>
      <c r="N126" s="104">
        <f t="shared" si="52"/>
        <v>815.691029475194</v>
      </c>
      <c r="O126" s="106">
        <f t="shared" si="53"/>
        <v>0</v>
      </c>
      <c r="P126" s="107">
        <f t="shared" si="54"/>
        <v>-84.308970524806</v>
      </c>
      <c r="Q126" s="108">
        <f t="shared" si="55"/>
        <v>0.90632336608354891</v>
      </c>
      <c r="R126" s="303"/>
      <c r="S126" s="46">
        <v>0.76111111111111096</v>
      </c>
      <c r="T126" s="47">
        <v>0.76664351851851842</v>
      </c>
      <c r="U126" s="109">
        <v>14.049999999999958</v>
      </c>
      <c r="V126" s="110">
        <v>7.9809630911209819</v>
      </c>
      <c r="W126" s="111"/>
      <c r="X126" s="13"/>
      <c r="Y126" s="294"/>
      <c r="Z126" s="295"/>
      <c r="AA126" s="170">
        <f t="shared" si="56"/>
        <v>-337.235882099224</v>
      </c>
      <c r="AB126" s="108">
        <f t="shared" si="57"/>
        <v>0.90632336608354891</v>
      </c>
      <c r="AC126" s="308"/>
    </row>
    <row r="127" spans="1:29" ht="15.75" customHeight="1">
      <c r="A127" s="297"/>
      <c r="B127" s="98" t="s">
        <v>118</v>
      </c>
      <c r="C127" s="292" t="s">
        <v>223</v>
      </c>
      <c r="D127" s="293"/>
      <c r="E127" s="99">
        <v>22.32</v>
      </c>
      <c r="F127" s="100">
        <v>575</v>
      </c>
      <c r="G127" s="101">
        <f t="shared" si="58"/>
        <v>12834</v>
      </c>
      <c r="H127" s="26">
        <v>2</v>
      </c>
      <c r="I127" s="102">
        <v>5</v>
      </c>
      <c r="J127" s="103">
        <v>3600</v>
      </c>
      <c r="K127" s="104">
        <f t="shared" si="48"/>
        <v>720</v>
      </c>
      <c r="L127" s="105">
        <v>5</v>
      </c>
      <c r="M127" s="103">
        <f t="shared" si="59"/>
        <v>3261.9503284430534</v>
      </c>
      <c r="N127" s="104">
        <f t="shared" si="52"/>
        <v>652.39006568861066</v>
      </c>
      <c r="O127" s="106">
        <f t="shared" si="53"/>
        <v>0</v>
      </c>
      <c r="P127" s="107">
        <f t="shared" si="54"/>
        <v>-67.609934311389338</v>
      </c>
      <c r="Q127" s="108">
        <f t="shared" si="55"/>
        <v>0.90609731345640365</v>
      </c>
      <c r="R127" s="303"/>
      <c r="S127" s="46">
        <v>0.77569444444444424</v>
      </c>
      <c r="T127" s="47">
        <v>0.7830324074074072</v>
      </c>
      <c r="U127" s="109">
        <v>13.033333333333186</v>
      </c>
      <c r="V127" s="110">
        <v>10.576494589501317</v>
      </c>
      <c r="W127" s="111"/>
      <c r="X127" s="13"/>
      <c r="Y127" s="294"/>
      <c r="Z127" s="295"/>
      <c r="AA127" s="170">
        <f t="shared" si="56"/>
        <v>-338.04967155694658</v>
      </c>
      <c r="AB127" s="108">
        <f t="shared" si="57"/>
        <v>0.90609731345640376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806</v>
      </c>
      <c r="G128" s="101">
        <f t="shared" si="58"/>
        <v>14653.08</v>
      </c>
      <c r="H128" s="26">
        <v>2</v>
      </c>
      <c r="I128" s="102">
        <v>3</v>
      </c>
      <c r="J128" s="103">
        <v>3600</v>
      </c>
      <c r="K128" s="104">
        <f t="shared" si="48"/>
        <v>1200</v>
      </c>
      <c r="L128" s="105">
        <v>3</v>
      </c>
      <c r="M128" s="103">
        <f t="shared" si="59"/>
        <v>3263.204602831795</v>
      </c>
      <c r="N128" s="104">
        <f t="shared" si="52"/>
        <v>1087.7348676105983</v>
      </c>
      <c r="O128" s="106">
        <f t="shared" si="53"/>
        <v>0</v>
      </c>
      <c r="P128" s="107">
        <f t="shared" si="54"/>
        <v>-112.26513238940174</v>
      </c>
      <c r="Q128" s="108">
        <f t="shared" si="55"/>
        <v>0.90644572300883186</v>
      </c>
      <c r="R128" s="303"/>
      <c r="S128" s="46">
        <v>0.79236111111111085</v>
      </c>
      <c r="T128" s="47">
        <v>0.80265046296296272</v>
      </c>
      <c r="U128" s="109">
        <v>13.433333333333248</v>
      </c>
      <c r="V128" s="110">
        <v>14.819787872949616</v>
      </c>
      <c r="W128" s="111"/>
      <c r="X128" s="114"/>
      <c r="Y128" s="294"/>
      <c r="Z128" s="295"/>
      <c r="AA128" s="170">
        <f t="shared" si="56"/>
        <v>-336.795397168205</v>
      </c>
      <c r="AB128" s="108">
        <f t="shared" si="57"/>
        <v>0.90644572300883197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1200</v>
      </c>
      <c r="G129" s="119">
        <f t="shared" si="58"/>
        <v>21468</v>
      </c>
      <c r="H129" s="26">
        <v>2</v>
      </c>
      <c r="I129" s="102">
        <v>4</v>
      </c>
      <c r="J129" s="103">
        <v>3600</v>
      </c>
      <c r="K129" s="104">
        <f t="shared" si="48"/>
        <v>900</v>
      </c>
      <c r="L129" s="105">
        <v>4</v>
      </c>
      <c r="M129" s="103">
        <f t="shared" si="59"/>
        <v>3266.8399354028015</v>
      </c>
      <c r="N129" s="104">
        <f t="shared" si="52"/>
        <v>816.70998385070038</v>
      </c>
      <c r="O129" s="106">
        <f t="shared" si="53"/>
        <v>0</v>
      </c>
      <c r="P129" s="107">
        <f t="shared" si="54"/>
        <v>-83.290016149299618</v>
      </c>
      <c r="Q129" s="108">
        <f t="shared" si="55"/>
        <v>0.90745553761188935</v>
      </c>
      <c r="R129" s="303"/>
      <c r="S129" s="46">
        <v>0.81180555555555522</v>
      </c>
      <c r="T129" s="118">
        <v>0.82710648148148114</v>
      </c>
      <c r="U129" s="109">
        <v>13.183333333333209</v>
      </c>
      <c r="V129" s="110">
        <v>22.0396473116833</v>
      </c>
      <c r="W129" s="111"/>
      <c r="X129" s="49"/>
      <c r="Y129" s="294"/>
      <c r="Z129" s="295"/>
      <c r="AA129" s="170">
        <f t="shared" si="56"/>
        <v>-333.16006459719847</v>
      </c>
      <c r="AB129" s="108">
        <f t="shared" si="57"/>
        <v>0.90745553761188935</v>
      </c>
      <c r="AC129" s="308"/>
    </row>
    <row r="130" spans="1:29" ht="15.75" customHeight="1">
      <c r="A130" s="298"/>
      <c r="B130" s="98" t="s">
        <v>118</v>
      </c>
      <c r="C130" s="292" t="s">
        <v>141</v>
      </c>
      <c r="D130" s="293"/>
      <c r="E130" s="99">
        <v>14.28</v>
      </c>
      <c r="F130" s="100">
        <v>2126</v>
      </c>
      <c r="G130" s="119">
        <f t="shared" si="58"/>
        <v>30359.279999999999</v>
      </c>
      <c r="H130" s="26">
        <v>2</v>
      </c>
      <c r="I130" s="102">
        <v>3</v>
      </c>
      <c r="J130" s="103">
        <v>3600</v>
      </c>
      <c r="K130" s="104">
        <f t="shared" si="48"/>
        <v>1200</v>
      </c>
      <c r="L130" s="105">
        <v>3</v>
      </c>
      <c r="M130" s="103">
        <f t="shared" si="59"/>
        <v>3265.5359197435018</v>
      </c>
      <c r="N130" s="104">
        <f t="shared" si="52"/>
        <v>1088.511973247834</v>
      </c>
      <c r="O130" s="121">
        <f t="shared" si="53"/>
        <v>0</v>
      </c>
      <c r="P130" s="122">
        <f t="shared" si="54"/>
        <v>-111.48802675216598</v>
      </c>
      <c r="Q130" s="123">
        <f t="shared" si="55"/>
        <v>0.90709331103986168</v>
      </c>
      <c r="R130" s="303"/>
      <c r="S130" s="46">
        <v>0.83749999999999958</v>
      </c>
      <c r="T130" s="118">
        <v>0.86461805555555515</v>
      </c>
      <c r="U130" s="109">
        <v>14.966666666666555</v>
      </c>
      <c r="V130" s="110">
        <v>39.062500960032146</v>
      </c>
      <c r="W130" s="111"/>
      <c r="X130" s="114"/>
      <c r="Y130" s="294"/>
      <c r="Z130" s="295"/>
      <c r="AA130" s="170">
        <f t="shared" si="56"/>
        <v>-334.46408025649816</v>
      </c>
      <c r="AB130" s="108">
        <f t="shared" si="57"/>
        <v>0.90709331103986157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331</v>
      </c>
      <c r="G131" s="119">
        <f t="shared" si="58"/>
        <v>7877.8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3267.2966699450899</v>
      </c>
      <c r="N131" s="104">
        <f t="shared" si="52"/>
        <v>816.82416748627247</v>
      </c>
      <c r="O131" s="121">
        <f t="shared" si="53"/>
        <v>0</v>
      </c>
      <c r="P131" s="122">
        <f t="shared" si="54"/>
        <v>-83.175832513727528</v>
      </c>
      <c r="Q131" s="123">
        <f t="shared" si="55"/>
        <v>0.90758240831808057</v>
      </c>
      <c r="R131" s="303"/>
      <c r="S131" s="46">
        <v>0.87430555555555511</v>
      </c>
      <c r="T131" s="118">
        <v>0.87851851851851803</v>
      </c>
      <c r="U131" s="109">
        <v>13.949999999999942</v>
      </c>
      <c r="V131" s="110">
        <v>6.0784195640041974</v>
      </c>
      <c r="W131" s="111"/>
      <c r="X131" s="114"/>
      <c r="Y131" s="294"/>
      <c r="Z131" s="295"/>
      <c r="AA131" s="170">
        <f t="shared" si="56"/>
        <v>-332.70333005491011</v>
      </c>
      <c r="AB131" s="108">
        <f t="shared" si="57"/>
        <v>0.90758240831808057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703</v>
      </c>
      <c r="G132" s="119">
        <f t="shared" si="58"/>
        <v>17448.46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3265.2005072524953</v>
      </c>
      <c r="N132" s="104">
        <f t="shared" si="52"/>
        <v>653.04010145049904</v>
      </c>
      <c r="O132" s="121">
        <f t="shared" si="53"/>
        <v>0</v>
      </c>
      <c r="P132" s="122">
        <f t="shared" si="54"/>
        <v>-66.959898549500963</v>
      </c>
      <c r="Q132" s="123">
        <f t="shared" si="55"/>
        <v>0.90700014090347092</v>
      </c>
      <c r="R132" s="303"/>
      <c r="S132" s="46">
        <v>0.88819444444444395</v>
      </c>
      <c r="T132" s="118">
        <v>0.89716435185185139</v>
      </c>
      <c r="U132" s="109">
        <v>13.933333333333326</v>
      </c>
      <c r="V132" s="110">
        <v>12.918042829624691</v>
      </c>
      <c r="W132" s="124"/>
      <c r="X132" s="125"/>
      <c r="Y132" s="294"/>
      <c r="Z132" s="295"/>
      <c r="AA132" s="170">
        <f t="shared" si="56"/>
        <v>-334.7994927475047</v>
      </c>
      <c r="AB132" s="108">
        <f t="shared" si="57"/>
        <v>0.90700014090347092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626</v>
      </c>
      <c r="G133" s="119">
        <f t="shared" si="58"/>
        <v>15499.76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3262.764117900776</v>
      </c>
      <c r="N133" s="104">
        <f t="shared" si="52"/>
        <v>815.691029475194</v>
      </c>
      <c r="O133" s="121">
        <f t="shared" si="53"/>
        <v>0</v>
      </c>
      <c r="P133" s="122">
        <f t="shared" si="54"/>
        <v>-84.308970524806</v>
      </c>
      <c r="Q133" s="123">
        <f t="shared" si="55"/>
        <v>0.90632336608354891</v>
      </c>
      <c r="R133" s="303"/>
      <c r="S133" s="46">
        <v>0.90624999999999944</v>
      </c>
      <c r="T133" s="118">
        <v>0.91423611111111058</v>
      </c>
      <c r="U133" s="109">
        <v>13.083333333333194</v>
      </c>
      <c r="V133" s="110">
        <v>11.511711739727499</v>
      </c>
      <c r="W133" s="124"/>
      <c r="X133" s="125"/>
      <c r="Y133" s="294"/>
      <c r="Z133" s="295"/>
      <c r="AA133" s="170">
        <f t="shared" si="56"/>
        <v>-337.235882099224</v>
      </c>
      <c r="AB133" s="108">
        <f t="shared" si="57"/>
        <v>0.90632336608354891</v>
      </c>
      <c r="AC133" s="308"/>
    </row>
    <row r="134" spans="1:29" ht="15.75" customHeight="1">
      <c r="A134" s="298"/>
      <c r="B134" s="98" t="s">
        <v>118</v>
      </c>
      <c r="C134" s="292" t="s">
        <v>223</v>
      </c>
      <c r="D134" s="293"/>
      <c r="E134" s="99">
        <v>22.32</v>
      </c>
      <c r="F134" s="100">
        <v>962</v>
      </c>
      <c r="G134" s="119">
        <f t="shared" si="58"/>
        <v>21471.84</v>
      </c>
      <c r="H134" s="60"/>
      <c r="I134" s="102">
        <v>5</v>
      </c>
      <c r="J134" s="103">
        <v>3600</v>
      </c>
      <c r="K134" s="104">
        <f t="shared" si="48"/>
        <v>720</v>
      </c>
      <c r="L134" s="116">
        <v>5</v>
      </c>
      <c r="M134" s="103">
        <f t="shared" si="59"/>
        <v>3261.9503284430539</v>
      </c>
      <c r="N134" s="104">
        <f t="shared" si="52"/>
        <v>652.39006568861078</v>
      </c>
      <c r="O134" s="121">
        <f t="shared" si="53"/>
        <v>0</v>
      </c>
      <c r="P134" s="122">
        <f t="shared" si="54"/>
        <v>-67.609934311389225</v>
      </c>
      <c r="Q134" s="123">
        <f t="shared" si="55"/>
        <v>0.90609731345640387</v>
      </c>
      <c r="R134" s="303"/>
      <c r="S134" s="46">
        <v>0.92430555555555494</v>
      </c>
      <c r="T134" s="118">
        <v>0.93658564814814749</v>
      </c>
      <c r="U134" s="109">
        <v>14.499999999999869</v>
      </c>
      <c r="V134" s="110">
        <v>17.69493529582655</v>
      </c>
      <c r="W134" s="124"/>
      <c r="X134" s="125"/>
      <c r="Y134" s="294"/>
      <c r="Z134" s="295"/>
      <c r="AA134" s="170">
        <f t="shared" si="56"/>
        <v>-338.04967155694612</v>
      </c>
      <c r="AB134" s="108">
        <f t="shared" si="57"/>
        <v>0.90609731345640387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1290</v>
      </c>
      <c r="G135" s="119">
        <f t="shared" si="58"/>
        <v>23452.2</v>
      </c>
      <c r="H135" s="60"/>
      <c r="I135" s="102">
        <v>3</v>
      </c>
      <c r="J135" s="103">
        <v>3600</v>
      </c>
      <c r="K135" s="104">
        <f t="shared" si="48"/>
        <v>1200</v>
      </c>
      <c r="L135" s="116">
        <v>3</v>
      </c>
      <c r="M135" s="103">
        <f t="shared" si="59"/>
        <v>3263.2046028317945</v>
      </c>
      <c r="N135" s="104">
        <f t="shared" si="52"/>
        <v>1087.7348676105983</v>
      </c>
      <c r="O135" s="121">
        <f t="shared" si="53"/>
        <v>0</v>
      </c>
      <c r="P135" s="122">
        <f t="shared" si="54"/>
        <v>-112.26513238940174</v>
      </c>
      <c r="Q135" s="123">
        <f t="shared" si="55"/>
        <v>0.90644572300883186</v>
      </c>
      <c r="R135" s="303"/>
      <c r="S135" s="46">
        <v>0.94652777777777708</v>
      </c>
      <c r="T135" s="118">
        <v>0.96299768518518447</v>
      </c>
      <c r="U135" s="109">
        <v>14.316666666666613</v>
      </c>
      <c r="V135" s="110">
        <v>23.719015330155095</v>
      </c>
      <c r="W135" s="124"/>
      <c r="X135" s="125"/>
      <c r="Y135" s="294"/>
      <c r="Z135" s="295"/>
      <c r="AA135" s="170">
        <f t="shared" si="56"/>
        <v>-336.79539716820545</v>
      </c>
      <c r="AB135" s="108">
        <f t="shared" si="57"/>
        <v>0.90644572300883186</v>
      </c>
      <c r="AC135" s="308"/>
    </row>
    <row r="136" spans="1:29" ht="15.75" customHeight="1">
      <c r="A136" s="298"/>
      <c r="B136" s="98" t="s">
        <v>118</v>
      </c>
      <c r="C136" s="292" t="s">
        <v>136</v>
      </c>
      <c r="D136" s="293"/>
      <c r="E136" s="99">
        <v>17.89</v>
      </c>
      <c r="F136" s="100">
        <v>2048</v>
      </c>
      <c r="G136" s="119">
        <f t="shared" si="58"/>
        <v>36638.720000000001</v>
      </c>
      <c r="H136" s="60"/>
      <c r="I136" s="102">
        <v>4</v>
      </c>
      <c r="J136" s="103">
        <v>3600</v>
      </c>
      <c r="K136" s="104">
        <f t="shared" si="48"/>
        <v>900</v>
      </c>
      <c r="L136" s="116">
        <v>4</v>
      </c>
      <c r="M136" s="103">
        <f t="shared" si="59"/>
        <v>3266.8399354028015</v>
      </c>
      <c r="N136" s="104">
        <f t="shared" si="52"/>
        <v>816.70998385070038</v>
      </c>
      <c r="O136" s="121">
        <f t="shared" si="53"/>
        <v>0</v>
      </c>
      <c r="P136" s="122">
        <f t="shared" si="54"/>
        <v>-83.290016149299618</v>
      </c>
      <c r="Q136" s="123">
        <f t="shared" si="55"/>
        <v>0.90745553761188935</v>
      </c>
      <c r="R136" s="303"/>
      <c r="S136" s="46">
        <v>0.97291666666666587</v>
      </c>
      <c r="T136" s="118">
        <v>0.99902777777777696</v>
      </c>
      <c r="U136" s="109">
        <v>14.283333333333221</v>
      </c>
      <c r="V136" s="110">
        <v>37.614331411939496</v>
      </c>
      <c r="W136" s="124"/>
      <c r="X136" s="125"/>
      <c r="Y136" s="294"/>
      <c r="Z136" s="295"/>
      <c r="AA136" s="170">
        <f t="shared" si="56"/>
        <v>-333.16006459719847</v>
      </c>
      <c r="AB136" s="108">
        <f t="shared" si="57"/>
        <v>0.90745553761188935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3733</v>
      </c>
      <c r="G137" s="119">
        <f t="shared" si="58"/>
        <v>53307.24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3265.5359197435014</v>
      </c>
      <c r="N137" s="104">
        <f t="shared" si="52"/>
        <v>1088.5119732478338</v>
      </c>
      <c r="O137" s="121">
        <f t="shared" si="53"/>
        <v>0</v>
      </c>
      <c r="P137" s="122">
        <f t="shared" si="54"/>
        <v>-111.48802675216621</v>
      </c>
      <c r="Q137" s="123">
        <f t="shared" si="55"/>
        <v>0.90709331103986146</v>
      </c>
      <c r="R137" s="303"/>
      <c r="S137" s="46">
        <v>1.009027777777777</v>
      </c>
      <c r="T137" s="118">
        <v>1.0566550925925917</v>
      </c>
      <c r="U137" s="109">
        <v>14.400000000000013</v>
      </c>
      <c r="V137" s="110">
        <v>68.589048016839143</v>
      </c>
      <c r="W137" s="111"/>
      <c r="X137" s="114"/>
      <c r="Y137" s="294"/>
      <c r="Z137" s="295"/>
      <c r="AA137" s="170">
        <f t="shared" si="56"/>
        <v>-334.46408025649862</v>
      </c>
      <c r="AB137" s="108">
        <f t="shared" si="57"/>
        <v>0.90709331103986146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3264.6845830742159</v>
      </c>
      <c r="N140" s="136">
        <f>M140/L140</f>
        <v>816.17114576855397</v>
      </c>
      <c r="O140" s="137">
        <f>L140-I140</f>
        <v>0</v>
      </c>
      <c r="P140" s="138">
        <f>N140-K140</f>
        <v>-83.82885423144603</v>
      </c>
      <c r="Q140" s="139">
        <f>N140/K140</f>
        <v>0.90685682863172667</v>
      </c>
      <c r="R140" s="304"/>
      <c r="S140" s="140">
        <v>0.73124999999999996</v>
      </c>
      <c r="T140" s="141">
        <v>1.0566550925925917</v>
      </c>
      <c r="U140" s="142"/>
      <c r="V140" s="164"/>
      <c r="W140" s="165"/>
      <c r="X140" s="136"/>
      <c r="Y140" s="290"/>
      <c r="Z140" s="291"/>
      <c r="AA140" s="172">
        <f>M140-J140</f>
        <v>-335.31541692578412</v>
      </c>
      <c r="AB140" s="139">
        <f>M140/J140</f>
        <v>0.90685682863172667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51" priority="1" operator="greaterThan">
      <formula>0</formula>
    </cfRule>
  </conditionalFormatting>
  <conditionalFormatting sqref="P5:P140 AA5:AA140">
    <cfRule type="cellIs" dxfId="550" priority="4" operator="lessThan">
      <formula>0</formula>
    </cfRule>
  </conditionalFormatting>
  <conditionalFormatting sqref="Q5:Q140 AB5:AB140">
    <cfRule type="cellIs" dxfId="549" priority="2" operator="greaterThan">
      <formula>1</formula>
    </cfRule>
    <cfRule type="cellIs" dxfId="548" priority="3" operator="lessThan">
      <formula>0.8</formula>
    </cfRule>
  </conditionalFormatting>
  <conditionalFormatting sqref="AC5:AC6 R5:R140 AC73:AC78">
    <cfRule type="cellIs" dxfId="547" priority="5" operator="lessThan">
      <formula>0.8</formula>
    </cfRule>
  </conditionalFormatting>
  <conditionalFormatting sqref="AC12:AC20">
    <cfRule type="cellIs" dxfId="546" priority="12" operator="lessThan">
      <formula>0.8</formula>
    </cfRule>
  </conditionalFormatting>
  <conditionalFormatting sqref="AC22">
    <cfRule type="cellIs" dxfId="545" priority="11" operator="lessThan">
      <formula>0.8</formula>
    </cfRule>
  </conditionalFormatting>
  <conditionalFormatting sqref="AC39">
    <cfRule type="cellIs" dxfId="544" priority="7" operator="lessThan">
      <formula>0.8</formula>
    </cfRule>
  </conditionalFormatting>
  <conditionalFormatting sqref="AC56:AC61">
    <cfRule type="cellIs" dxfId="543" priority="6" operator="lessThan">
      <formula>0.8</formula>
    </cfRule>
  </conditionalFormatting>
  <conditionalFormatting sqref="AC90">
    <cfRule type="cellIs" dxfId="542" priority="10" operator="lessThan">
      <formula>0.8</formula>
    </cfRule>
  </conditionalFormatting>
  <conditionalFormatting sqref="AC107">
    <cfRule type="cellIs" dxfId="541" priority="9" operator="lessThan">
      <formula>0.8</formula>
    </cfRule>
  </conditionalFormatting>
  <conditionalFormatting sqref="AC124:AC129">
    <cfRule type="cellIs" dxfId="540" priority="8" operator="lessThan">
      <formula>0.8</formula>
    </cfRule>
  </conditionalFormatting>
  <dataValidations count="1">
    <dataValidation type="list" allowBlank="1" showInputMessage="1" showErrorMessage="1" sqref="Y5:Z140" xr:uid="{4AA06ABA-CECE-4D28-AC53-400CA6D31C5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32E0-5754-4198-A62E-7258CC751CAE}">
  <sheetPr codeName="工作表6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50" sqref="O50"/>
      <selection pane="bottomLeft" activeCell="O50" sqref="O5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57947</v>
      </c>
      <c r="E1" s="86" t="s">
        <v>3</v>
      </c>
      <c r="F1" s="87">
        <f>SUM(G5:G140)</f>
        <v>2378157.6500000004</v>
      </c>
      <c r="G1" s="88" t="s">
        <v>84</v>
      </c>
      <c r="H1" s="89">
        <f>L21+L38+L55+L72+L89+L106+L123+L140</f>
        <v>137.22380952380954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46289</v>
      </c>
      <c r="B2" s="348"/>
      <c r="C2" s="90" t="s">
        <v>40</v>
      </c>
      <c r="D2" s="91">
        <f>AVERAGE(N21,N38,N55,N72,N89,N106,N123,N140)</f>
        <v>206.72975708517157</v>
      </c>
      <c r="E2" s="91" t="s">
        <v>91</v>
      </c>
      <c r="F2" s="92">
        <f>F1/D1</f>
        <v>41.04022037378985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3978</v>
      </c>
      <c r="G5" s="146">
        <f t="shared" ref="G5:G7" si="0">E5*F5</f>
        <v>78366.599999999991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1085.3672881768491</v>
      </c>
      <c r="N5" s="150">
        <f>M5/L5</f>
        <v>83.489791398219168</v>
      </c>
      <c r="O5" s="152">
        <f>L5-I5</f>
        <v>0</v>
      </c>
      <c r="P5" s="153">
        <f>N5-K5</f>
        <v>-8.8179009094731384</v>
      </c>
      <c r="Q5" s="154">
        <f>N5/K5</f>
        <v>0.90447274014737433</v>
      </c>
      <c r="R5" s="302">
        <f>Q21</f>
        <v>0.90272159591158729</v>
      </c>
      <c r="S5" s="155">
        <v>0.25</v>
      </c>
      <c r="T5" s="156">
        <v>0.40270833333333333</v>
      </c>
      <c r="U5" s="157"/>
      <c r="V5" s="158">
        <v>219.90712508106253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-114.63271182315088</v>
      </c>
      <c r="AF5" s="130">
        <f>M5/J5</f>
        <v>0.90447274014737422</v>
      </c>
      <c r="AG5" s="381">
        <f>AF21</f>
        <v>0.90272159591158729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2981</v>
      </c>
      <c r="G6" s="101">
        <f t="shared" si="0"/>
        <v>168217.83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1805.3548219448428</v>
      </c>
      <c r="N6" s="104">
        <f>M6/L6</f>
        <v>75.223117581035112</v>
      </c>
      <c r="O6" s="106">
        <f>L6-I6</f>
        <v>0</v>
      </c>
      <c r="P6" s="107">
        <f>N6-K6</f>
        <v>-8.1102157522982168</v>
      </c>
      <c r="Q6" s="108">
        <f>N6/K6</f>
        <v>0.90267741097242138</v>
      </c>
      <c r="R6" s="303"/>
      <c r="S6" s="46">
        <v>0.40555555555555556</v>
      </c>
      <c r="T6" s="47">
        <v>0.47435185185185186</v>
      </c>
      <c r="U6" s="109">
        <v>5</v>
      </c>
      <c r="V6" s="110">
        <v>99.071937452893977</v>
      </c>
      <c r="W6" s="111">
        <v>0.47435185185185186</v>
      </c>
      <c r="X6" s="114">
        <v>0.5131944444444444</v>
      </c>
      <c r="Y6" s="12"/>
      <c r="Z6" s="196"/>
      <c r="AA6" s="294"/>
      <c r="AB6" s="295"/>
      <c r="AC6" s="12"/>
      <c r="AD6" s="196"/>
      <c r="AE6" s="115">
        <f>M6-J6</f>
        <v>-194.6451780551572</v>
      </c>
      <c r="AF6" s="108">
        <f>M6/J6</f>
        <v>0.90267741097242138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2374</v>
      </c>
      <c r="G7" s="101">
        <f t="shared" si="0"/>
        <v>141300.48000000001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1803.4301886185622</v>
      </c>
      <c r="N7" s="104">
        <f>M7/L7</f>
        <v>75.142924525773424</v>
      </c>
      <c r="O7" s="106">
        <f>L7-I7</f>
        <v>0</v>
      </c>
      <c r="P7" s="107">
        <f>N7-K7</f>
        <v>-8.1904088075599049</v>
      </c>
      <c r="Q7" s="108">
        <f>N7/K7</f>
        <v>0.9017150943092811</v>
      </c>
      <c r="R7" s="303"/>
      <c r="S7" s="46">
        <v>0.5131944444444444</v>
      </c>
      <c r="T7" s="47">
        <v>0.56803240740740735</v>
      </c>
      <c r="U7" s="109">
        <v>55.933333333333259</v>
      </c>
      <c r="V7" s="110">
        <v>78.982818907511941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-196.56981138143783</v>
      </c>
      <c r="AF7" s="108">
        <f>M7/J7</f>
        <v>0.9017150943092811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1564.717432913418</v>
      </c>
      <c r="N21" s="136">
        <f>M21/L21</f>
        <v>76.953316372791051</v>
      </c>
      <c r="O21" s="137">
        <f>L21-I21</f>
        <v>0</v>
      </c>
      <c r="P21" s="138">
        <f>N21-K21</f>
        <v>-8.2925852665532176</v>
      </c>
      <c r="Q21" s="139">
        <f>N21/K21</f>
        <v>0.90272159591158729</v>
      </c>
      <c r="R21" s="304"/>
      <c r="S21" s="140">
        <v>0.25</v>
      </c>
      <c r="T21" s="141">
        <v>0.56803240740740735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>M21-J21</f>
        <v>-168.61590041991531</v>
      </c>
      <c r="AF21" s="139">
        <f>M21/J21</f>
        <v>0.90272159591158729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4926</v>
      </c>
      <c r="G22" s="146">
        <f t="shared" ref="G22:G25" si="5">E22*F22</f>
        <v>147139.62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2532.9999999999995</v>
      </c>
      <c r="N22" s="150">
        <f>M22/L22</f>
        <v>115.13636363636361</v>
      </c>
      <c r="O22" s="152">
        <f>L22-I22</f>
        <v>1</v>
      </c>
      <c r="P22" s="153">
        <f>N22-K22</f>
        <v>-17.720779220779249</v>
      </c>
      <c r="Q22" s="154">
        <f>N22/K22</f>
        <v>0.86661779081133894</v>
      </c>
      <c r="R22" s="302">
        <f>Q38</f>
        <v>0.8928817618956314</v>
      </c>
      <c r="S22" s="155">
        <v>0.29166666666666669</v>
      </c>
      <c r="T22" s="156">
        <v>0.37269675925925927</v>
      </c>
      <c r="U22" s="157"/>
      <c r="V22" s="158">
        <v>116.68377418081327</v>
      </c>
      <c r="W22" s="95"/>
      <c r="X22" s="96"/>
      <c r="Y22" s="12"/>
      <c r="Z22" s="196"/>
      <c r="AA22" s="305"/>
      <c r="AB22" s="306"/>
      <c r="AC22" s="12"/>
      <c r="AD22" s="196"/>
      <c r="AE22" s="113">
        <f>M22-J22</f>
        <v>-257.00000000000045</v>
      </c>
      <c r="AF22" s="154">
        <f>M22/J22</f>
        <v>0.90788530465949802</v>
      </c>
      <c r="AG22" s="374">
        <f>AF38</f>
        <v>0.90390499352397247</v>
      </c>
    </row>
    <row r="23" spans="1:33" ht="15.75" customHeight="1">
      <c r="A23" s="297"/>
      <c r="B23" s="161" t="s">
        <v>189</v>
      </c>
      <c r="C23" s="292" t="s">
        <v>206</v>
      </c>
      <c r="D23" s="293"/>
      <c r="E23" s="99">
        <v>36.450000000000003</v>
      </c>
      <c r="F23" s="109">
        <v>1546</v>
      </c>
      <c r="G23" s="101">
        <f t="shared" si="5"/>
        <v>56351.700000000004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1892.2283422374999</v>
      </c>
      <c r="N23" s="104">
        <f>M23/L23</f>
        <v>94.611417111874999</v>
      </c>
      <c r="O23" s="106">
        <f>L23-I23</f>
        <v>0</v>
      </c>
      <c r="P23" s="107">
        <f>N23-K23</f>
        <v>-10.388582888125001</v>
      </c>
      <c r="Q23" s="108">
        <f>N23/K23</f>
        <v>0.90106111535119049</v>
      </c>
      <c r="R23" s="303"/>
      <c r="S23" s="46">
        <v>0.37638888888888888</v>
      </c>
      <c r="T23" s="47">
        <v>0.41042824074074075</v>
      </c>
      <c r="U23" s="109">
        <v>5.3166666666666451</v>
      </c>
      <c r="V23" s="110">
        <v>49.021567814756573</v>
      </c>
      <c r="W23" s="111"/>
      <c r="X23" s="114"/>
      <c r="Y23" s="12"/>
      <c r="Z23" s="196"/>
      <c r="AA23" s="294"/>
      <c r="AB23" s="295"/>
      <c r="AC23" s="12"/>
      <c r="AD23" s="196"/>
      <c r="AE23" s="115">
        <f>M23-J23</f>
        <v>-207.77165776250013</v>
      </c>
      <c r="AF23" s="108">
        <f>M23/J23</f>
        <v>0.90106111535119038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1841</v>
      </c>
      <c r="G24" s="101">
        <f t="shared" si="5"/>
        <v>112466.69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1804.8426614057973</v>
      </c>
      <c r="N24" s="104">
        <f>M24/L24</f>
        <v>90.242133070289867</v>
      </c>
      <c r="O24" s="106">
        <f>L24-I24</f>
        <v>0</v>
      </c>
      <c r="P24" s="107">
        <f>N24-K24</f>
        <v>-9.7578669297101328</v>
      </c>
      <c r="Q24" s="108">
        <f>N24/K24</f>
        <v>0.90242133070289865</v>
      </c>
      <c r="R24" s="303"/>
      <c r="S24" s="46">
        <v>0.4145833333333333</v>
      </c>
      <c r="T24" s="47">
        <v>0.45708333333333329</v>
      </c>
      <c r="U24" s="109">
        <v>5.9833333333332828</v>
      </c>
      <c r="V24" s="110">
        <v>61.20201076916166</v>
      </c>
      <c r="W24" s="111">
        <v>0.45708333333333329</v>
      </c>
      <c r="X24" s="114">
        <v>0.49583333333333329</v>
      </c>
      <c r="Y24" s="12"/>
      <c r="Z24" s="196"/>
      <c r="AA24" s="294"/>
      <c r="AB24" s="295"/>
      <c r="AC24" s="12"/>
      <c r="AD24" s="196"/>
      <c r="AE24" s="115">
        <f>M24-J24</f>
        <v>-195.15733859420266</v>
      </c>
      <c r="AF24" s="108">
        <f>M24/J24</f>
        <v>0.90242133070289865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2083</v>
      </c>
      <c r="G25" s="101">
        <f t="shared" si="5"/>
        <v>111982.08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1805.6443887848186</v>
      </c>
      <c r="N25" s="104">
        <f>M25/L25</f>
        <v>90.282219439240933</v>
      </c>
      <c r="O25" s="106">
        <f>L25-I25</f>
        <v>0</v>
      </c>
      <c r="P25" s="107">
        <f>N25-K25</f>
        <v>-9.717780560759067</v>
      </c>
      <c r="Q25" s="108">
        <f>N25/K25</f>
        <v>0.90282219439240929</v>
      </c>
      <c r="R25" s="303"/>
      <c r="S25" s="46">
        <v>0.49583333333333329</v>
      </c>
      <c r="T25" s="47">
        <v>0.54388888888888887</v>
      </c>
      <c r="U25" s="109">
        <v>55.800000000000011</v>
      </c>
      <c r="V25" s="110">
        <v>69.216286870367838</v>
      </c>
      <c r="W25" s="111"/>
      <c r="X25" s="114"/>
      <c r="Y25" s="12"/>
      <c r="Z25" s="196"/>
      <c r="AA25" s="294"/>
      <c r="AB25" s="295"/>
      <c r="AC25" s="12"/>
      <c r="AD25" s="196"/>
      <c r="AE25" s="115">
        <f>M25-J25</f>
        <v>-194.3556112151814</v>
      </c>
      <c r="AF25" s="108">
        <f>M25/J25</f>
        <v>0.90282219439240929</v>
      </c>
      <c r="AG25" s="375"/>
    </row>
    <row r="26" spans="1:33" ht="15.75" customHeight="1">
      <c r="A26" s="298"/>
      <c r="B26" s="161"/>
      <c r="C26" s="292"/>
      <c r="D26" s="29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12"/>
      <c r="Z26" s="196"/>
      <c r="AA26" s="294"/>
      <c r="AB26" s="295"/>
      <c r="AC26" s="12"/>
      <c r="AD26" s="196"/>
      <c r="AE26" s="115"/>
      <c r="AF26" s="108"/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2008.9288481070289</v>
      </c>
      <c r="N38" s="136">
        <f t="shared" ref="N38:N43" si="9">M38/L38</f>
        <v>97.996529175952631</v>
      </c>
      <c r="O38" s="137">
        <f t="shared" ref="O38:O43" si="10">L38-I38</f>
        <v>0.25</v>
      </c>
      <c r="P38" s="138">
        <f t="shared" ref="P38:P43" si="11">N38-K38</f>
        <v>-11.756557243800458</v>
      </c>
      <c r="Q38" s="139">
        <f t="shared" ref="Q38:Q43" si="12">N38/K38</f>
        <v>0.8928817618956314</v>
      </c>
      <c r="R38" s="304"/>
      <c r="S38" s="140">
        <v>0.29166666666666669</v>
      </c>
      <c r="T38" s="141">
        <v>0.54388888888888887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3">M38-J38</f>
        <v>-213.5711518929711</v>
      </c>
      <c r="AF38" s="139">
        <f t="shared" ref="AF38:AF43" si="14">M38/J38</f>
        <v>0.90390499352397247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1749</v>
      </c>
      <c r="G39" s="146">
        <f t="shared" ref="G39:G43" si="15">E39*F39</f>
        <v>125140.95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1806.2185926713983</v>
      </c>
      <c r="N39" s="150">
        <f t="shared" si="9"/>
        <v>82.100845121427199</v>
      </c>
      <c r="O39" s="152">
        <f t="shared" si="10"/>
        <v>0</v>
      </c>
      <c r="P39" s="153">
        <f t="shared" si="11"/>
        <v>-8.8082457876637079</v>
      </c>
      <c r="Q39" s="154">
        <f t="shared" si="12"/>
        <v>0.90310929633569925</v>
      </c>
      <c r="R39" s="302">
        <f>Q55</f>
        <v>0.9031575975653956</v>
      </c>
      <c r="S39" s="155">
        <v>0.29166666666666669</v>
      </c>
      <c r="T39" s="156">
        <v>0.33200231481481485</v>
      </c>
      <c r="U39" s="157"/>
      <c r="V39" s="158">
        <v>58.099280134634029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3"/>
        <v>-193.78140732860174</v>
      </c>
      <c r="AF39" s="154">
        <f t="shared" si="14"/>
        <v>0.90310929633569914</v>
      </c>
      <c r="AG39" s="307">
        <f>AF55</f>
        <v>0.90315759756539571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1647</v>
      </c>
      <c r="G40" s="101">
        <f t="shared" si="15"/>
        <v>98062.38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1807.8273887531582</v>
      </c>
      <c r="N40" s="104">
        <f t="shared" si="9"/>
        <v>78.601190815354698</v>
      </c>
      <c r="O40" s="106">
        <f t="shared" si="10"/>
        <v>0</v>
      </c>
      <c r="P40" s="107">
        <f t="shared" si="11"/>
        <v>-8.3553309237757389</v>
      </c>
      <c r="Q40" s="108">
        <f t="shared" si="12"/>
        <v>0.90391369437657898</v>
      </c>
      <c r="R40" s="303"/>
      <c r="S40" s="46">
        <v>0.33611111111111114</v>
      </c>
      <c r="T40" s="47">
        <v>0.37406250000000002</v>
      </c>
      <c r="U40" s="109">
        <v>5.916666666666659</v>
      </c>
      <c r="V40" s="110">
        <v>54.662298300588994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3"/>
        <v>-192.17261124684183</v>
      </c>
      <c r="AF40" s="108">
        <f t="shared" si="14"/>
        <v>0.90391369437657909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2579</v>
      </c>
      <c r="G41" s="101">
        <f t="shared" si="15"/>
        <v>151309.93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1804.9093623021288</v>
      </c>
      <c r="N41" s="104">
        <f t="shared" si="9"/>
        <v>78.474320100092555</v>
      </c>
      <c r="O41" s="106">
        <f t="shared" si="10"/>
        <v>0</v>
      </c>
      <c r="P41" s="107">
        <f t="shared" si="11"/>
        <v>-8.482201639037882</v>
      </c>
      <c r="Q41" s="108">
        <f t="shared" si="12"/>
        <v>0.90245468115106431</v>
      </c>
      <c r="R41" s="303"/>
      <c r="S41" s="46">
        <v>0.37708333333333333</v>
      </c>
      <c r="T41" s="47">
        <v>0.43660879629629629</v>
      </c>
      <c r="U41" s="109">
        <v>5</v>
      </c>
      <c r="V41" s="110">
        <v>85.73283691244859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3"/>
        <v>-195.09063769787122</v>
      </c>
      <c r="AF41" s="108">
        <f t="shared" si="14"/>
        <v>0.90245468115106442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537</v>
      </c>
      <c r="G42" s="101">
        <f t="shared" si="15"/>
        <v>37192.620000000003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1803.7151935597872</v>
      </c>
      <c r="N42" s="104">
        <f t="shared" si="9"/>
        <v>75.154799731657803</v>
      </c>
      <c r="O42" s="106">
        <f t="shared" si="10"/>
        <v>0</v>
      </c>
      <c r="P42" s="107">
        <f t="shared" si="11"/>
        <v>-8.1785336016755252</v>
      </c>
      <c r="Q42" s="108">
        <f t="shared" si="12"/>
        <v>0.90185759677989374</v>
      </c>
      <c r="R42" s="303"/>
      <c r="S42" s="46">
        <v>0.43958333333333333</v>
      </c>
      <c r="T42" s="47">
        <v>0.45197916666666665</v>
      </c>
      <c r="U42" s="109">
        <v>5</v>
      </c>
      <c r="V42" s="110">
        <v>17.863130562431564</v>
      </c>
      <c r="W42" s="111">
        <v>0.45197916666666665</v>
      </c>
      <c r="X42" s="114">
        <v>0.49027777777777776</v>
      </c>
      <c r="Y42" s="12"/>
      <c r="Z42" s="196"/>
      <c r="AA42" s="294"/>
      <c r="AB42" s="295"/>
      <c r="AC42" s="12"/>
      <c r="AD42" s="196"/>
      <c r="AE42" s="115">
        <f t="shared" si="13"/>
        <v>-196.28480644021283</v>
      </c>
      <c r="AF42" s="108">
        <f t="shared" si="14"/>
        <v>0.90185759677989363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890</v>
      </c>
      <c r="G43" s="101">
        <f t="shared" si="15"/>
        <v>56888.800000000003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1808.9054383674841</v>
      </c>
      <c r="N43" s="104">
        <f t="shared" si="9"/>
        <v>75.371059931978508</v>
      </c>
      <c r="O43" s="106">
        <f t="shared" si="10"/>
        <v>0</v>
      </c>
      <c r="P43" s="107">
        <f t="shared" si="11"/>
        <v>-7.9622734013548211</v>
      </c>
      <c r="Q43" s="108">
        <f t="shared" si="12"/>
        <v>0.90445271918374215</v>
      </c>
      <c r="R43" s="303"/>
      <c r="S43" s="46">
        <v>0.49027777777777776</v>
      </c>
      <c r="T43" s="47">
        <v>0.51077546296296295</v>
      </c>
      <c r="U43" s="109">
        <v>55.149999999999991</v>
      </c>
      <c r="V43" s="110">
        <v>29.520614437531279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3"/>
        <v>-191.09456163251593</v>
      </c>
      <c r="AF43" s="108">
        <f t="shared" si="14"/>
        <v>0.90445271918374204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1806.3151951307914</v>
      </c>
      <c r="N55" s="136">
        <f t="shared" ref="N55:N62" si="19">M55/L55</f>
        <v>77.858413583223765</v>
      </c>
      <c r="O55" s="137">
        <f t="shared" ref="O55:O62" si="20">L55-I55</f>
        <v>0</v>
      </c>
      <c r="P55" s="138">
        <f t="shared" ref="P55:P62" si="21">N55-K55</f>
        <v>-8.3484829685003774</v>
      </c>
      <c r="Q55" s="139">
        <f t="shared" ref="Q55:Q62" si="22">N55/K55</f>
        <v>0.9031575975653956</v>
      </c>
      <c r="R55" s="304"/>
      <c r="S55" s="140">
        <v>0.29166666666666669</v>
      </c>
      <c r="T55" s="141">
        <v>0.51077546296296295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2" si="23">M55-J55</f>
        <v>-193.68480486920862</v>
      </c>
      <c r="AF55" s="139">
        <f t="shared" ref="AF55:AF62" si="24">M55/J55</f>
        <v>0.90315759756539571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1300</v>
      </c>
      <c r="G56" s="146">
        <f t="shared" ref="G56:G62" si="25">E56*F56</f>
        <v>37518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26">F56/V56*60</f>
        <v>3193.8734728031527</v>
      </c>
      <c r="N56" s="150">
        <f t="shared" si="19"/>
        <v>177.43741515573072</v>
      </c>
      <c r="O56" s="152">
        <f t="shared" si="20"/>
        <v>0</v>
      </c>
      <c r="P56" s="153">
        <f t="shared" si="21"/>
        <v>-22.562584844269281</v>
      </c>
      <c r="Q56" s="154">
        <f t="shared" si="22"/>
        <v>0.88718707577865363</v>
      </c>
      <c r="R56" s="302">
        <f>Q72</f>
        <v>0.8968564707878276</v>
      </c>
      <c r="S56" s="155">
        <v>0.25</v>
      </c>
      <c r="T56" s="156">
        <v>0.26695601851851852</v>
      </c>
      <c r="U56" s="157"/>
      <c r="V56" s="158">
        <v>24.421756423413381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3"/>
        <v>-406.12652719684729</v>
      </c>
      <c r="AF56" s="154">
        <f t="shared" si="24"/>
        <v>0.88718707577865352</v>
      </c>
      <c r="AG56" s="307">
        <f>AF72</f>
        <v>0.8968564707878276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750</v>
      </c>
      <c r="G57" s="101">
        <f t="shared" si="25"/>
        <v>27547.499999999996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3193.6688439390441</v>
      </c>
      <c r="N57" s="104">
        <f t="shared" si="19"/>
        <v>152.07946875900211</v>
      </c>
      <c r="O57" s="106">
        <f t="shared" si="20"/>
        <v>0</v>
      </c>
      <c r="P57" s="107">
        <f t="shared" si="21"/>
        <v>-19.349102669569305</v>
      </c>
      <c r="Q57" s="108">
        <f t="shared" si="22"/>
        <v>0.88713023442751238</v>
      </c>
      <c r="R57" s="303"/>
      <c r="S57" s="46">
        <v>0.27083333333333331</v>
      </c>
      <c r="T57" s="47">
        <v>0.28061342592592592</v>
      </c>
      <c r="U57" s="109">
        <v>5.5833333333333002</v>
      </c>
      <c r="V57" s="110">
        <v>14.090377618644199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3"/>
        <v>-406.33115606095589</v>
      </c>
      <c r="AF57" s="108">
        <f t="shared" si="24"/>
        <v>0.88713023442751227</v>
      </c>
      <c r="AG57" s="308"/>
    </row>
    <row r="58" spans="1:33" ht="15.75" customHeight="1">
      <c r="A58" s="297"/>
      <c r="B58" s="98" t="s">
        <v>195</v>
      </c>
      <c r="C58" s="377" t="s">
        <v>215</v>
      </c>
      <c r="D58" s="377"/>
      <c r="E58" s="99">
        <v>36.729999999999997</v>
      </c>
      <c r="F58" s="100">
        <v>2160</v>
      </c>
      <c r="G58" s="101">
        <f t="shared" si="25"/>
        <v>79336.799999999988</v>
      </c>
      <c r="H58" s="26"/>
      <c r="I58" s="102">
        <v>19</v>
      </c>
      <c r="J58" s="103">
        <v>3600</v>
      </c>
      <c r="K58" s="104">
        <f t="shared" si="27"/>
        <v>189.47368421052633</v>
      </c>
      <c r="L58" s="105">
        <v>19</v>
      </c>
      <c r="M58" s="103">
        <f t="shared" si="26"/>
        <v>3258.4981917882133</v>
      </c>
      <c r="N58" s="104">
        <f t="shared" si="19"/>
        <v>171.4999048309586</v>
      </c>
      <c r="O58" s="106">
        <f t="shared" si="20"/>
        <v>0</v>
      </c>
      <c r="P58" s="107">
        <f t="shared" si="21"/>
        <v>-17.973779379567731</v>
      </c>
      <c r="Q58" s="108">
        <f t="shared" si="22"/>
        <v>0.90513838660783696</v>
      </c>
      <c r="R58" s="303"/>
      <c r="S58" s="46">
        <v>0.28472222222222221</v>
      </c>
      <c r="T58" s="47">
        <v>0.31233796296296296</v>
      </c>
      <c r="U58" s="109">
        <v>5.916666666666659</v>
      </c>
      <c r="V58" s="110">
        <v>39.772923712711204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3"/>
        <v>-341.50180821178674</v>
      </c>
      <c r="AF58" s="108">
        <f t="shared" si="24"/>
        <v>0.90513838660783696</v>
      </c>
      <c r="AG58" s="308"/>
    </row>
    <row r="59" spans="1:33" ht="15.75" customHeight="1">
      <c r="A59" s="297"/>
      <c r="B59" s="98" t="s">
        <v>195</v>
      </c>
      <c r="C59" s="377" t="s">
        <v>198</v>
      </c>
      <c r="D59" s="377"/>
      <c r="E59" s="99">
        <v>37.799999999999997</v>
      </c>
      <c r="F59" s="100">
        <v>3436</v>
      </c>
      <c r="G59" s="101">
        <f t="shared" si="25"/>
        <v>129880.79999999999</v>
      </c>
      <c r="H59" s="26"/>
      <c r="I59" s="102">
        <v>20</v>
      </c>
      <c r="J59" s="103">
        <v>3600</v>
      </c>
      <c r="K59" s="104">
        <f t="shared" si="27"/>
        <v>180</v>
      </c>
      <c r="L59" s="105">
        <v>20</v>
      </c>
      <c r="M59" s="103">
        <f t="shared" si="26"/>
        <v>3270.0889188004157</v>
      </c>
      <c r="N59" s="104">
        <f t="shared" si="19"/>
        <v>163.50444594002079</v>
      </c>
      <c r="O59" s="106">
        <f t="shared" si="20"/>
        <v>0</v>
      </c>
      <c r="P59" s="107">
        <f t="shared" si="21"/>
        <v>-16.495554059979213</v>
      </c>
      <c r="Q59" s="108">
        <f t="shared" si="22"/>
        <v>0.90835803300011553</v>
      </c>
      <c r="R59" s="303"/>
      <c r="S59" s="46">
        <v>0.31527777777777777</v>
      </c>
      <c r="T59" s="47">
        <v>0.35905092592592591</v>
      </c>
      <c r="U59" s="109">
        <v>5</v>
      </c>
      <c r="V59" s="110">
        <v>63.044157244392849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3"/>
        <v>-329.91108119958426</v>
      </c>
      <c r="AF59" s="198">
        <f t="shared" si="24"/>
        <v>0.90835803300011553</v>
      </c>
      <c r="AG59" s="308"/>
    </row>
    <row r="60" spans="1:33" ht="15.75" customHeight="1">
      <c r="A60" s="298"/>
      <c r="B60" s="98" t="s">
        <v>195</v>
      </c>
      <c r="C60" s="377" t="s">
        <v>197</v>
      </c>
      <c r="D60" s="377"/>
      <c r="E60" s="99">
        <v>38.479999999999997</v>
      </c>
      <c r="F60" s="103">
        <v>2800</v>
      </c>
      <c r="G60" s="101">
        <f t="shared" si="25"/>
        <v>107743.99999999999</v>
      </c>
      <c r="H60" s="13"/>
      <c r="I60" s="102">
        <v>19</v>
      </c>
      <c r="J60" s="103">
        <v>3600</v>
      </c>
      <c r="K60" s="104">
        <f t="shared" si="27"/>
        <v>189.47368421052633</v>
      </c>
      <c r="L60" s="105">
        <v>19</v>
      </c>
      <c r="M60" s="103">
        <f t="shared" si="26"/>
        <v>3263.3999999999905</v>
      </c>
      <c r="N60" s="104">
        <f t="shared" si="19"/>
        <v>171.75789473684162</v>
      </c>
      <c r="O60" s="106">
        <f t="shared" si="20"/>
        <v>0</v>
      </c>
      <c r="P60" s="107">
        <f t="shared" si="21"/>
        <v>-17.715789473684708</v>
      </c>
      <c r="Q60" s="108">
        <f t="shared" si="22"/>
        <v>0.90649999999999742</v>
      </c>
      <c r="R60" s="303"/>
      <c r="S60" s="46">
        <v>0.36319444444444443</v>
      </c>
      <c r="T60" s="47">
        <v>0.39893518518518517</v>
      </c>
      <c r="U60" s="109">
        <v>5.9666666666666668</v>
      </c>
      <c r="V60" s="110">
        <v>51.480051480051628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3"/>
        <v>-336.60000000000946</v>
      </c>
      <c r="AF60" s="198">
        <f t="shared" si="24"/>
        <v>0.90649999999999742</v>
      </c>
      <c r="AG60" s="308"/>
    </row>
    <row r="61" spans="1:33" ht="15.75" customHeight="1">
      <c r="A61" s="298"/>
      <c r="B61" s="98" t="s">
        <v>166</v>
      </c>
      <c r="C61" s="377" t="s">
        <v>247</v>
      </c>
      <c r="D61" s="377"/>
      <c r="E61" s="99">
        <v>24.35</v>
      </c>
      <c r="F61" s="103">
        <v>3231</v>
      </c>
      <c r="G61" s="119">
        <f t="shared" si="25"/>
        <v>78674.850000000006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03"/>
      <c r="S61" s="46">
        <v>0.40277777777777773</v>
      </c>
      <c r="T61" s="118">
        <v>0.45696759259259256</v>
      </c>
      <c r="U61" s="109">
        <v>5.5333333333332924</v>
      </c>
      <c r="V61" s="110">
        <v>78.038040827701536</v>
      </c>
      <c r="W61" s="111">
        <v>0.45696759259259256</v>
      </c>
      <c r="X61" s="114">
        <v>0.4951388888888888</v>
      </c>
      <c r="Y61" s="12"/>
      <c r="Z61" s="196"/>
      <c r="AA61" s="294"/>
      <c r="AB61" s="29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08"/>
    </row>
    <row r="62" spans="1:33" ht="15.75" customHeight="1">
      <c r="A62" s="298"/>
      <c r="B62" s="98" t="s">
        <v>166</v>
      </c>
      <c r="C62" s="377" t="s">
        <v>167</v>
      </c>
      <c r="D62" s="377"/>
      <c r="E62" s="99">
        <v>29.97</v>
      </c>
      <c r="F62" s="103">
        <v>1909</v>
      </c>
      <c r="G62" s="119">
        <f t="shared" si="25"/>
        <v>57212.729999999996</v>
      </c>
      <c r="H62" s="60"/>
      <c r="I62" s="102">
        <v>21</v>
      </c>
      <c r="J62" s="103">
        <v>2790</v>
      </c>
      <c r="K62" s="104">
        <f t="shared" si="27"/>
        <v>132.85714285714286</v>
      </c>
      <c r="L62" s="105">
        <v>21</v>
      </c>
      <c r="M62" s="103">
        <f t="shared" si="26"/>
        <v>2484.1730769230767</v>
      </c>
      <c r="N62" s="104">
        <f t="shared" si="19"/>
        <v>118.29395604395603</v>
      </c>
      <c r="O62" s="121">
        <f t="shared" si="20"/>
        <v>0</v>
      </c>
      <c r="P62" s="122">
        <f t="shared" si="21"/>
        <v>-14.563186813186832</v>
      </c>
      <c r="Q62" s="123">
        <f t="shared" si="22"/>
        <v>0.89038461538461522</v>
      </c>
      <c r="R62" s="303"/>
      <c r="S62" s="46">
        <v>0.4951388888888888</v>
      </c>
      <c r="T62" s="118">
        <v>0.52715277777777769</v>
      </c>
      <c r="U62" s="109">
        <v>54.966666666666569</v>
      </c>
      <c r="V62" s="110">
        <v>46.107898464897005</v>
      </c>
      <c r="W62" s="111"/>
      <c r="X62" s="114"/>
      <c r="Y62" s="12"/>
      <c r="Z62" s="196"/>
      <c r="AA62" s="294"/>
      <c r="AB62" s="295"/>
      <c r="AC62" s="12"/>
      <c r="AD62" s="196"/>
      <c r="AE62" s="197">
        <f t="shared" si="23"/>
        <v>-305.82692307692332</v>
      </c>
      <c r="AF62" s="198">
        <f t="shared" si="24"/>
        <v>0.89038461538461533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8">AVERAGE(I56:I71)</f>
        <v>19.857142857142858</v>
      </c>
      <c r="J72" s="135">
        <f t="shared" si="28"/>
        <v>3368.5714285714284</v>
      </c>
      <c r="K72" s="136">
        <f t="shared" ref="K72:K75" si="29">J72/I72</f>
        <v>169.64028776978415</v>
      </c>
      <c r="L72" s="134">
        <f t="shared" ref="L72:M72" si="30">AVERAGE(L56:L71)</f>
        <v>19.857142857142858</v>
      </c>
      <c r="M72" s="135">
        <f t="shared" si="30"/>
        <v>3021.125083025282</v>
      </c>
      <c r="N72" s="136">
        <f>M72/L72</f>
        <v>152.14298979264009</v>
      </c>
      <c r="O72" s="137">
        <f>L72-I72</f>
        <v>0</v>
      </c>
      <c r="P72" s="138">
        <f>N72-K72</f>
        <v>-17.497297977144058</v>
      </c>
      <c r="Q72" s="139">
        <f>N72/K72</f>
        <v>0.8968564707878276</v>
      </c>
      <c r="R72" s="304"/>
      <c r="S72" s="140">
        <v>0.25</v>
      </c>
      <c r="T72" s="141">
        <v>0.52715277777777769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-347.4463455461464</v>
      </c>
      <c r="AF72" s="139">
        <f>M72/J72</f>
        <v>0.8968564707878276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2376</v>
      </c>
      <c r="G73" s="119">
        <f t="shared" ref="G73:G75" si="31">E73*F73</f>
        <v>54244.079999999994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2262.6315567506335</v>
      </c>
      <c r="N73" s="104">
        <f>M73/L73</f>
        <v>377.10525945843892</v>
      </c>
      <c r="O73" s="106">
        <f>L73-I73</f>
        <v>0</v>
      </c>
      <c r="P73" s="107">
        <f>N73-K73</f>
        <v>-39.561407208227763</v>
      </c>
      <c r="Q73" s="108">
        <f>N73/K73</f>
        <v>0.90505262270025333</v>
      </c>
      <c r="R73" s="302">
        <f>Q89</f>
        <v>0.90569612641287789</v>
      </c>
      <c r="S73" s="46">
        <v>0.36874999999999991</v>
      </c>
      <c r="T73" s="118">
        <v>0.41249999999999992</v>
      </c>
      <c r="U73" s="109">
        <v>5.6999999999999318</v>
      </c>
      <c r="V73" s="110">
        <v>63.006281148456402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-237.36844324936646</v>
      </c>
      <c r="AF73" s="154">
        <f>M73/J73</f>
        <v>0.90505262270025344</v>
      </c>
      <c r="AG73" s="307">
        <f>AF89</f>
        <v>0.90569612641287789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679</v>
      </c>
      <c r="G74" s="119">
        <f t="shared" si="31"/>
        <v>15746.01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2263.4136578758098</v>
      </c>
      <c r="N74" s="104">
        <f>M74/L74</f>
        <v>377.23560964596828</v>
      </c>
      <c r="O74" s="121">
        <f>L74-I74</f>
        <v>0</v>
      </c>
      <c r="P74" s="122">
        <f>N74-K74</f>
        <v>-39.431057020698404</v>
      </c>
      <c r="Q74" s="123">
        <f>N74/K74</f>
        <v>0.90536546315032385</v>
      </c>
      <c r="R74" s="303"/>
      <c r="S74" s="46">
        <v>0.41666666666666657</v>
      </c>
      <c r="T74" s="118">
        <v>0.42915509259259249</v>
      </c>
      <c r="U74" s="109">
        <v>5.9999999999999787</v>
      </c>
      <c r="V74" s="110">
        <v>17.9993612118759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-236.5863421241902</v>
      </c>
      <c r="AF74" s="108">
        <f>M74/J74</f>
        <v>0.90536546315032396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1526</v>
      </c>
      <c r="G75" s="119">
        <f t="shared" si="31"/>
        <v>54768.14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2966.7788391872955</v>
      </c>
      <c r="N75" s="104">
        <f>M75/L75</f>
        <v>593.3557678374591</v>
      </c>
      <c r="O75" s="121">
        <f>L75-I75</f>
        <v>0</v>
      </c>
      <c r="P75" s="122">
        <f>N75-K75</f>
        <v>-61.244232162540925</v>
      </c>
      <c r="Q75" s="123">
        <f>N75/K75</f>
        <v>0.90644021973336253</v>
      </c>
      <c r="R75" s="303"/>
      <c r="S75" s="46">
        <v>0.43194444444444435</v>
      </c>
      <c r="T75" s="118">
        <v>0.45336805555555548</v>
      </c>
      <c r="U75" s="109">
        <v>5</v>
      </c>
      <c r="V75" s="110">
        <v>30.861754435690084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-306.22116081270451</v>
      </c>
      <c r="AF75" s="108">
        <f>M75/J75</f>
        <v>0.90644021973336253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2497.6080179379128</v>
      </c>
      <c r="N89" s="136">
        <f>M89/L89</f>
        <v>440.75435610669047</v>
      </c>
      <c r="O89" s="137">
        <f>L89-I89</f>
        <v>0</v>
      </c>
      <c r="P89" s="138">
        <f>N89-K89</f>
        <v>-45.892702716838869</v>
      </c>
      <c r="Q89" s="139">
        <f>N89/K89</f>
        <v>0.90569612641287789</v>
      </c>
      <c r="R89" s="304"/>
      <c r="S89" s="140">
        <v>0.29166666666666669</v>
      </c>
      <c r="T89" s="141">
        <v>0.45336805555555548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-260.05864872875372</v>
      </c>
      <c r="AF89" s="139">
        <f>M89/J89</f>
        <v>0.90569612641287789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1472</v>
      </c>
      <c r="G90" s="146">
        <f t="shared" ref="G90:G91" si="35">E90*F90</f>
        <v>22830.720000000001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3797.1150696645191</v>
      </c>
      <c r="N90" s="150">
        <f>M90/L90</f>
        <v>632.85251161075314</v>
      </c>
      <c r="O90" s="152">
        <f>L90-I90</f>
        <v>0</v>
      </c>
      <c r="P90" s="153">
        <f>N90-K90</f>
        <v>-67.14748838924686</v>
      </c>
      <c r="Q90" s="154">
        <f>N90/K90</f>
        <v>0.90407501658679024</v>
      </c>
      <c r="R90" s="302">
        <f>Q106</f>
        <v>0.90424054307231583</v>
      </c>
      <c r="S90" s="155">
        <v>0.29166666666666669</v>
      </c>
      <c r="T90" s="156">
        <v>0.30781250000000004</v>
      </c>
      <c r="U90" s="157"/>
      <c r="V90" s="158">
        <v>23.259763894330231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-402.88493033548093</v>
      </c>
      <c r="AF90" s="154">
        <f>M90/J90</f>
        <v>0.90407501658679024</v>
      </c>
      <c r="AG90" s="307">
        <f>AF106</f>
        <v>0.90424054307231583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1615</v>
      </c>
      <c r="G91" s="101">
        <f t="shared" si="35"/>
        <v>24241.15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3798.5054921429337</v>
      </c>
      <c r="N91" s="104">
        <f>M91/L91</f>
        <v>633.08424869048895</v>
      </c>
      <c r="O91" s="106">
        <f>L91-I91</f>
        <v>0</v>
      </c>
      <c r="P91" s="107">
        <f>N91-K91</f>
        <v>-66.915751309511052</v>
      </c>
      <c r="Q91" s="108">
        <f>N91/K91</f>
        <v>0.90440606955784131</v>
      </c>
      <c r="R91" s="303"/>
      <c r="S91" s="46">
        <v>0.31111111111111112</v>
      </c>
      <c r="T91" s="47">
        <v>0.32881944444444444</v>
      </c>
      <c r="U91" s="109">
        <v>4.7499999999999432</v>
      </c>
      <c r="V91" s="110">
        <v>25.510032880150899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-401.49450785706631</v>
      </c>
      <c r="AF91" s="108">
        <f>M91/J91</f>
        <v>0.90440606955784131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3797.8102809037264</v>
      </c>
      <c r="N106" s="136">
        <f>M106/L106</f>
        <v>632.9683801506211</v>
      </c>
      <c r="O106" s="137">
        <f>L106-I106</f>
        <v>0</v>
      </c>
      <c r="P106" s="138">
        <f>N106-K106</f>
        <v>-67.031619849378899</v>
      </c>
      <c r="Q106" s="139">
        <f>N106/K106</f>
        <v>0.90424054307231583</v>
      </c>
      <c r="R106" s="304"/>
      <c r="S106" s="140">
        <v>0.29166666666666669</v>
      </c>
      <c r="T106" s="141">
        <v>0.32881944444444444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-402.18971909627362</v>
      </c>
      <c r="AF106" s="139">
        <f>M106/J106</f>
        <v>0.90424054307231583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917</v>
      </c>
      <c r="G107" s="146">
        <f t="shared" ref="G107:G109" si="39">E107*F107</f>
        <v>53341.89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1806.5999999999997</v>
      </c>
      <c r="N107" s="150">
        <f>M107/L107</f>
        <v>106.2705882352941</v>
      </c>
      <c r="O107" s="152">
        <f>L107-I107</f>
        <v>-1</v>
      </c>
      <c r="P107" s="153">
        <f>N107-K107</f>
        <v>-4.8405228758170153</v>
      </c>
      <c r="Q107" s="154">
        <f>N107/K107</f>
        <v>0.95643529411764683</v>
      </c>
      <c r="R107" s="302">
        <f>Q123</f>
        <v>0.95130476190476199</v>
      </c>
      <c r="S107" s="155">
        <v>0.70833333333333337</v>
      </c>
      <c r="T107" s="156">
        <v>0.72947916666666668</v>
      </c>
      <c r="U107" s="157"/>
      <c r="V107" s="158">
        <v>30.454998339422122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-193.40000000000032</v>
      </c>
      <c r="AF107" s="154">
        <f>M107/J107</f>
        <v>0.90329999999999988</v>
      </c>
      <c r="AG107" s="307">
        <f>AF123</f>
        <v>0.90293333333333337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1118</v>
      </c>
      <c r="G108" s="101">
        <f t="shared" si="39"/>
        <v>56649.060000000005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1805.0000000000005</v>
      </c>
      <c r="N108" s="104">
        <f>M108/L108</f>
        <v>95.000000000000028</v>
      </c>
      <c r="O108" s="106">
        <f>L108-I108</f>
        <v>-1</v>
      </c>
      <c r="P108" s="107">
        <f>N108-K108</f>
        <v>-4.9999999999999716</v>
      </c>
      <c r="Q108" s="108">
        <f>N108/K108</f>
        <v>0.95000000000000029</v>
      </c>
      <c r="R108" s="303"/>
      <c r="S108" s="46">
        <v>0.73333333333333339</v>
      </c>
      <c r="T108" s="47">
        <v>0.75913194444444454</v>
      </c>
      <c r="U108" s="109">
        <v>5.5500000000000682</v>
      </c>
      <c r="V108" s="110">
        <v>37.163434903047083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-194.99999999999955</v>
      </c>
      <c r="AF108" s="108">
        <f>M108/J108</f>
        <v>0.90250000000000019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818</v>
      </c>
      <c r="G109" s="101">
        <f t="shared" si="39"/>
        <v>46871.399999999994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1806</v>
      </c>
      <c r="N109" s="104">
        <f>M109/L109</f>
        <v>90.3</v>
      </c>
      <c r="O109" s="106">
        <f>L109-I109</f>
        <v>-1</v>
      </c>
      <c r="P109" s="107">
        <f>N109-K109</f>
        <v>-4.9380952380952436</v>
      </c>
      <c r="Q109" s="108">
        <f>N109/K109</f>
        <v>0.94814999999999994</v>
      </c>
      <c r="R109" s="303"/>
      <c r="S109" s="46">
        <v>0.76250000000000007</v>
      </c>
      <c r="T109" s="47">
        <v>0.78136574074074083</v>
      </c>
      <c r="U109" s="109">
        <v>4.8499999999999588</v>
      </c>
      <c r="V109" s="110">
        <v>27.176079734219268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</v>
      </c>
      <c r="AF109" s="108">
        <f>M109/J109</f>
        <v>0.90300000000000002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1805.8666666666668</v>
      </c>
      <c r="N123" s="136">
        <f>M123/L123</f>
        <v>96.742857142857147</v>
      </c>
      <c r="O123" s="137">
        <f>L123-I123</f>
        <v>-1</v>
      </c>
      <c r="P123" s="138">
        <f>N123-K123</f>
        <v>-4.9520581113801398</v>
      </c>
      <c r="Q123" s="139">
        <f>N123/K123</f>
        <v>0.95130476190476199</v>
      </c>
      <c r="R123" s="304"/>
      <c r="S123" s="140">
        <v>0.70833333333333337</v>
      </c>
      <c r="T123" s="141">
        <v>0.78136574074074083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0"/>
      <c r="AB123" s="291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-194.13333333333321</v>
      </c>
      <c r="AF123" s="139">
        <f>M123/J123</f>
        <v>0.90293333333333337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1012</v>
      </c>
      <c r="G124" s="146">
        <f t="shared" ref="G124:G126" si="46">E124*F124</f>
        <v>57552.439999999995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1801.8185642727763</v>
      </c>
      <c r="N124" s="150">
        <f>M124/L124</f>
        <v>78.339937577077222</v>
      </c>
      <c r="O124" s="152">
        <f>L124-I124</f>
        <v>0</v>
      </c>
      <c r="P124" s="153">
        <f>N124-K124</f>
        <v>-8.6165841620532149</v>
      </c>
      <c r="Q124" s="154">
        <f>N124/K124</f>
        <v>0.90090928213638799</v>
      </c>
      <c r="R124" s="302">
        <f>Q140</f>
        <v>0.90184396510085651</v>
      </c>
      <c r="S124" s="155">
        <v>0.70833333333333337</v>
      </c>
      <c r="T124" s="156">
        <v>0.7317245370370371</v>
      </c>
      <c r="U124" s="157"/>
      <c r="V124" s="158">
        <v>33.699286489762038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-198.18143572722374</v>
      </c>
      <c r="AF124" s="154">
        <f>M124/J124</f>
        <v>0.9009092821363881</v>
      </c>
      <c r="AG124" s="374">
        <f>AF140</f>
        <v>0.90184396510085651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1480</v>
      </c>
      <c r="G125" s="101">
        <f t="shared" si="46"/>
        <v>84049.2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1804.1667199915482</v>
      </c>
      <c r="N125" s="104">
        <f>M125/L125</f>
        <v>78.442031303980357</v>
      </c>
      <c r="O125" s="106">
        <f>L125-I125</f>
        <v>0</v>
      </c>
      <c r="P125" s="107">
        <f>N125-K125</f>
        <v>-8.5144904351500799</v>
      </c>
      <c r="Q125" s="108">
        <f>N125/K125</f>
        <v>0.90208335999577405</v>
      </c>
      <c r="R125" s="303"/>
      <c r="S125" s="46">
        <v>0.73541666666666672</v>
      </c>
      <c r="T125" s="47">
        <v>0.76959490740740744</v>
      </c>
      <c r="U125" s="109">
        <v>5.3166666666666451</v>
      </c>
      <c r="V125" s="110">
        <v>49.219398083352296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-195.83328000845177</v>
      </c>
      <c r="AF125" s="108">
        <f>M125/J125</f>
        <v>0.90208335999577416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2217</v>
      </c>
      <c r="G126" s="101">
        <f t="shared" si="46"/>
        <v>105529.2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1805.0785063408141</v>
      </c>
      <c r="N126" s="104">
        <f>M126/L126</f>
        <v>78.481674188731049</v>
      </c>
      <c r="O126" s="106">
        <f>L126-I126</f>
        <v>0</v>
      </c>
      <c r="P126" s="107">
        <f>N126-K126</f>
        <v>-8.4748475503993888</v>
      </c>
      <c r="Q126" s="108">
        <f>N126/K126</f>
        <v>0.90253925317040706</v>
      </c>
      <c r="R126" s="303"/>
      <c r="S126" s="46">
        <v>0.77361111111111114</v>
      </c>
      <c r="T126" s="47">
        <v>0.82478009259259266</v>
      </c>
      <c r="U126" s="109">
        <v>5.7833333333333314</v>
      </c>
      <c r="V126" s="110">
        <v>73.692085708589502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-194.9214936591859</v>
      </c>
      <c r="AF126" s="108">
        <f>M126/J126</f>
        <v>0.90253925317040706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1803.687930201713</v>
      </c>
      <c r="N140" s="136">
        <f>M140/L140</f>
        <v>78.421214356596224</v>
      </c>
      <c r="O140" s="137">
        <f>L140-I140</f>
        <v>0</v>
      </c>
      <c r="P140" s="138">
        <f>N140-K140</f>
        <v>-8.5353073825342136</v>
      </c>
      <c r="Q140" s="139">
        <f>N140/K140</f>
        <v>0.90184396510085651</v>
      </c>
      <c r="R140" s="304"/>
      <c r="S140" s="140">
        <v>0.70833333333333337</v>
      </c>
      <c r="T140" s="141">
        <v>0.82478009259259266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0"/>
      <c r="AB140" s="291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-196.31206979828698</v>
      </c>
      <c r="AF140" s="139">
        <f>M140/J140</f>
        <v>0.90184396510085651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39" priority="2" operator="greaterThan">
      <formula>0</formula>
    </cfRule>
  </conditionalFormatting>
  <conditionalFormatting sqref="P5:P140 AE5:AE140">
    <cfRule type="cellIs" dxfId="538" priority="5" operator="lessThan">
      <formula>0</formula>
    </cfRule>
  </conditionalFormatting>
  <conditionalFormatting sqref="Q5:Q140 AF5:AF140">
    <cfRule type="cellIs" dxfId="537" priority="3" operator="greaterThan">
      <formula>1</formula>
    </cfRule>
    <cfRule type="cellIs" dxfId="536" priority="4" operator="lessThan">
      <formula>0.8</formula>
    </cfRule>
  </conditionalFormatting>
  <conditionalFormatting sqref="AG5 R5:R140 AG107:AG124">
    <cfRule type="cellIs" dxfId="535" priority="6" operator="lessThan">
      <formula>0.8</formula>
    </cfRule>
  </conditionalFormatting>
  <conditionalFormatting sqref="AG22">
    <cfRule type="cellIs" dxfId="534" priority="11" operator="lessThan">
      <formula>0.8</formula>
    </cfRule>
  </conditionalFormatting>
  <conditionalFormatting sqref="AG37">
    <cfRule type="cellIs" dxfId="533" priority="10" operator="lessThan">
      <formula>0.8</formula>
    </cfRule>
  </conditionalFormatting>
  <conditionalFormatting sqref="AG39:AG74">
    <cfRule type="cellIs" dxfId="532" priority="8" operator="lessThan">
      <formula>0.8</formula>
    </cfRule>
  </conditionalFormatting>
  <conditionalFormatting sqref="AG80:AG88">
    <cfRule type="cellIs" dxfId="531" priority="9" operator="lessThan">
      <formula>0.8</formula>
    </cfRule>
  </conditionalFormatting>
  <conditionalFormatting sqref="AG90:AG95">
    <cfRule type="cellIs" dxfId="530" priority="7" operator="lessThan">
      <formula>0.8</formula>
    </cfRule>
  </conditionalFormatting>
  <conditionalFormatting sqref="AG139">
    <cfRule type="cellIs" dxfId="529" priority="1" operator="lessThan">
      <formula>0.8</formula>
    </cfRule>
  </conditionalFormatting>
  <dataValidations count="1">
    <dataValidation type="list" allowBlank="1" showInputMessage="1" showErrorMessage="1" sqref="AA5:AB140" xr:uid="{CAC00CD5-2F89-4C99-B2DF-C48BF448248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631F-3A10-42E3-849E-0AA59F248C03}">
  <sheetPr codeName="工作表7">
    <tabColor theme="9" tint="0.59999389629810485"/>
  </sheetPr>
  <dimension ref="B1:AR42"/>
  <sheetViews>
    <sheetView zoomScale="70" zoomScaleNormal="70" workbookViewId="0">
      <selection activeCell="K43" sqref="K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258</v>
      </c>
      <c r="D3" s="278"/>
      <c r="E3" s="3" t="s">
        <v>2</v>
      </c>
      <c r="F3" s="279">
        <f>'0923(18度C)'!D1+'0923(4度C)'!D1</f>
        <v>138592</v>
      </c>
      <c r="G3" s="280"/>
      <c r="H3" s="3" t="s">
        <v>3</v>
      </c>
      <c r="I3" s="281">
        <f>'0923(18度C)'!F1+'0923(4度C)'!F1</f>
        <v>4259585.4000000004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494.95134945465162</v>
      </c>
      <c r="F6" s="254" t="e">
        <f>AVERAGE(#REF!,D14:K14)</f>
        <v>#REF!</v>
      </c>
      <c r="G6" s="255">
        <f>AVERAGE(D14:K14)</f>
        <v>272.91553853402252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'0923(4度C)'!Y2</f>
        <v>0</v>
      </c>
      <c r="P6" s="244">
        <f>'0923(4度C)'!Z2</f>
        <v>0</v>
      </c>
      <c r="Q6" s="244">
        <f>'0923(4度C)'!AC2</f>
        <v>0</v>
      </c>
      <c r="R6" s="244">
        <f>'0923(4度C)'!AD2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450.32839944242289</v>
      </c>
      <c r="F7" s="250" t="e">
        <f>AVERAGE(#REF!,D15:K15)</f>
        <v>#REF!</v>
      </c>
      <c r="G7" s="251">
        <f>AVERAGE(D15:K15)</f>
        <v>246.29020572272512</v>
      </c>
      <c r="H7" s="252"/>
      <c r="I7" s="251">
        <f>AVERAGE(L15:O15)</f>
        <v>87.605793513701826</v>
      </c>
      <c r="J7" s="252"/>
      <c r="K7" s="251">
        <f>AVERAGE(D33:O33)</f>
        <v>734.71414410563818</v>
      </c>
      <c r="L7" s="252"/>
      <c r="M7" s="251">
        <f>AVERAGE(P33:X33)</f>
        <v>653.36124832311498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0.90570592141894812</v>
      </c>
      <c r="F8" s="258" t="e">
        <f>AVERAGE(D16:K16,#REF!)</f>
        <v>#REF!</v>
      </c>
      <c r="G8" s="236">
        <f>AVERAGE(D16:K16)</f>
        <v>0.89983912685304357</v>
      </c>
      <c r="H8" s="237"/>
      <c r="I8" s="236">
        <f>AVERAGE(L16:O16)</f>
        <v>0.92682972064566627</v>
      </c>
      <c r="J8" s="237"/>
      <c r="K8" s="236">
        <f>AVERAGE(D34:O34)</f>
        <v>0.90637275545068441</v>
      </c>
      <c r="L8" s="237"/>
      <c r="M8" s="236">
        <f>AVERAGE(P34:X34)</f>
        <v>0.90327737962270971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109.75308641975309</v>
      </c>
      <c r="G14" s="28">
        <v>86.206896551724142</v>
      </c>
      <c r="H14" s="28">
        <v>169.64028776978415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76.957250799020557</v>
      </c>
      <c r="F15" s="35">
        <v>97.333602346684359</v>
      </c>
      <c r="G15" s="35">
        <v>77.854965307361709</v>
      </c>
      <c r="H15" s="35">
        <v>152.14376799322875</v>
      </c>
      <c r="I15" s="35">
        <v>440.59047304830949</v>
      </c>
      <c r="J15" s="35">
        <v>632.86117484174599</v>
      </c>
      <c r="K15" s="36" t="s">
        <v>42</v>
      </c>
      <c r="L15" s="34" t="s">
        <v>42</v>
      </c>
      <c r="M15" s="204">
        <v>96.764285714285705</v>
      </c>
      <c r="N15" s="35">
        <v>78.447301313117947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0.9027677497577411</v>
      </c>
      <c r="F16" s="42">
        <f t="shared" si="0"/>
        <v>0.88684159618463809</v>
      </c>
      <c r="G16" s="42">
        <f t="shared" si="0"/>
        <v>0.90311759756539578</v>
      </c>
      <c r="H16" s="42">
        <f t="shared" si="0"/>
        <v>0.89686105814498718</v>
      </c>
      <c r="I16" s="42">
        <f t="shared" si="0"/>
        <v>0.90535936683443274</v>
      </c>
      <c r="J16" s="42">
        <f t="shared" si="0"/>
        <v>0.90408739263106574</v>
      </c>
      <c r="K16" s="43" t="s">
        <v>42</v>
      </c>
      <c r="L16" s="41" t="s">
        <v>42</v>
      </c>
      <c r="M16" s="44">
        <f>M15/M14</f>
        <v>0.95151547619047616</v>
      </c>
      <c r="N16" s="42">
        <f>N15/N14</f>
        <v>0.90214396510085637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0.62672453703703701</v>
      </c>
      <c r="F18" s="47">
        <v>0.54618055555555545</v>
      </c>
      <c r="G18" s="47">
        <v>0.51689814814814805</v>
      </c>
      <c r="H18" s="47">
        <v>0.54121527777777778</v>
      </c>
      <c r="I18" s="47">
        <v>0.44124999999999992</v>
      </c>
      <c r="J18" s="47">
        <v>0.29813657407407401</v>
      </c>
      <c r="K18" s="47" t="s">
        <v>42</v>
      </c>
      <c r="L18" s="46" t="s">
        <v>42</v>
      </c>
      <c r="M18" s="48">
        <v>0.80001157407407408</v>
      </c>
      <c r="N18" s="47">
        <v>0.84129629629629632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20.5</v>
      </c>
      <c r="G23" s="57">
        <v>23.2</v>
      </c>
      <c r="H23" s="57">
        <v>19.857142857142858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287.42596862808585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1019.4473180674449</v>
      </c>
      <c r="N33" s="35">
        <v>840.84266918857645</v>
      </c>
      <c r="O33" s="35">
        <v>791.14062053844543</v>
      </c>
      <c r="P33" s="34">
        <v>260.1051013467881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695.90914919180727</v>
      </c>
      <c r="W33" s="35">
        <v>841.53836730570947</v>
      </c>
      <c r="X33" s="37">
        <v>815.89237544815501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0.87824601525248458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0.9267702891522227</v>
      </c>
      <c r="N34" s="42">
        <f>N33/N32</f>
        <v>0.91395942303106137</v>
      </c>
      <c r="O34" s="42">
        <f>O33/O32</f>
        <v>0.90651529436696865</v>
      </c>
      <c r="P34" s="41">
        <f>P33/P32</f>
        <v>0.86701700448929364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0.9278788655890764</v>
      </c>
      <c r="W34" s="42">
        <f>W33/W32</f>
        <v>0.91166656458118533</v>
      </c>
      <c r="X34" s="45">
        <f>X33/X32</f>
        <v>0.90654708383128335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0.3166666666666666</v>
      </c>
      <c r="N35" s="47">
        <v>0.25</v>
      </c>
      <c r="O35" s="47">
        <v>0.25</v>
      </c>
      <c r="P35" s="46">
        <v>0.73680555555555549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0.73124999999999996</v>
      </c>
      <c r="X35" s="49">
        <v>0.7319444444444444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0.44124999999999992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0.33672453703703698</v>
      </c>
      <c r="N36" s="47">
        <v>0.49253472222222244</v>
      </c>
      <c r="O36" s="47">
        <v>0.48680555555555571</v>
      </c>
      <c r="P36" s="46">
        <v>0.74892361111111105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0.71990740740740744</v>
      </c>
      <c r="W36" s="47">
        <v>1.0709027777777771</v>
      </c>
      <c r="X36" s="49">
        <v>1.0852083333333327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636F-E3B9-42F6-A74B-E141AB436206}">
  <sheetPr codeName="工作表8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K43" sqref="K43"/>
      <selection pane="bottomLeft" activeCell="K43" sqref="K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70355</v>
      </c>
      <c r="E1" s="86" t="s">
        <v>3</v>
      </c>
      <c r="F1" s="87">
        <f>SUM(G5:G140)</f>
        <v>1386466.4300000002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46288</v>
      </c>
      <c r="B2" s="348"/>
      <c r="C2" s="90" t="s">
        <v>40</v>
      </c>
      <c r="D2" s="91">
        <f>AVERAGE(N21,N38,N55,N72,N89,N106,N123,N140)</f>
        <v>694.03769621437652</v>
      </c>
      <c r="E2" s="91" t="s">
        <v>91</v>
      </c>
      <c r="F2" s="92">
        <f>F1/D1</f>
        <v>19.706722052448299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1141</v>
      </c>
      <c r="G5" s="146">
        <f t="shared" ref="G5:G9" si="0">E5*F5</f>
        <v>29255.24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3218.6895511531829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02">
        <f>Q21</f>
        <v>0.87824601525248458</v>
      </c>
      <c r="S5" s="155">
        <v>0.25</v>
      </c>
      <c r="T5" s="156">
        <v>0.26476851851851851</v>
      </c>
      <c r="U5" s="157"/>
      <c r="V5" s="158">
        <v>21.269525660053901</v>
      </c>
      <c r="W5" s="159"/>
      <c r="X5" s="160"/>
      <c r="Y5" s="305"/>
      <c r="Z5" s="306"/>
      <c r="AA5" s="113">
        <f>M5-J5</f>
        <v>-381.31044884681705</v>
      </c>
      <c r="AB5" s="154">
        <f>M5/J5</f>
        <v>0.89408043087588418</v>
      </c>
      <c r="AC5" s="307">
        <f>AB21</f>
        <v>0.87824601525248458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2032</v>
      </c>
      <c r="G6" s="101">
        <f t="shared" si="0"/>
        <v>59984.639999999999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3156.8034890742351</v>
      </c>
      <c r="N6" s="104">
        <f>M6/L6</f>
        <v>286.98213537038504</v>
      </c>
      <c r="O6" s="106">
        <f>L6-I6</f>
        <v>0</v>
      </c>
      <c r="P6" s="107">
        <f>N6-K6</f>
        <v>-40.290591902342214</v>
      </c>
      <c r="Q6" s="108">
        <f>N6/K6</f>
        <v>0.87688985807617659</v>
      </c>
      <c r="R6" s="303"/>
      <c r="S6" s="46">
        <v>0.26805555555555555</v>
      </c>
      <c r="T6" s="47">
        <v>0.29487268518518517</v>
      </c>
      <c r="U6" s="109">
        <v>4.7333333333333272</v>
      </c>
      <c r="V6" s="110">
        <v>38.621346061599255</v>
      </c>
      <c r="W6" s="111"/>
      <c r="X6" s="114"/>
      <c r="Y6" s="294"/>
      <c r="Z6" s="295"/>
      <c r="AA6" s="115">
        <f>M6-J6</f>
        <v>-443.19651092576487</v>
      </c>
      <c r="AB6" s="108">
        <f>M6/J6</f>
        <v>0.87688985807617648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2368</v>
      </c>
      <c r="G7" s="101">
        <f t="shared" si="0"/>
        <v>70684.800000000003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3155.9129517331885</v>
      </c>
      <c r="N7" s="104">
        <f>M7/L7</f>
        <v>286.90117743028986</v>
      </c>
      <c r="O7" s="106">
        <f>L7-I7</f>
        <v>0</v>
      </c>
      <c r="P7" s="107">
        <f>N7-K7</f>
        <v>-40.371549842437389</v>
      </c>
      <c r="Q7" s="108">
        <f>N7/K7</f>
        <v>0.87664248659255239</v>
      </c>
      <c r="R7" s="303"/>
      <c r="S7" s="46">
        <v>0.29791666666666666</v>
      </c>
      <c r="T7" s="47">
        <v>0.32917824074074076</v>
      </c>
      <c r="U7" s="109">
        <v>5</v>
      </c>
      <c r="V7" s="110">
        <v>45.020253147974636</v>
      </c>
      <c r="W7" s="111"/>
      <c r="X7" s="114"/>
      <c r="Y7" s="294"/>
      <c r="Z7" s="295"/>
      <c r="AA7" s="115">
        <f>M7-J7</f>
        <v>-444.08704826681151</v>
      </c>
      <c r="AB7" s="108">
        <f>M7/J7</f>
        <v>0.87664248659255239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249</v>
      </c>
      <c r="G8" s="101">
        <f t="shared" si="0"/>
        <v>7470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3156.034826885279</v>
      </c>
      <c r="N8" s="104">
        <f>M8/L8</f>
        <v>286.91225698957084</v>
      </c>
      <c r="O8" s="106">
        <f>L8-I8</f>
        <v>0</v>
      </c>
      <c r="P8" s="107">
        <f>N8-K8</f>
        <v>-40.360470283156417</v>
      </c>
      <c r="Q8" s="108">
        <f>N8/K8</f>
        <v>0.8766763408014665</v>
      </c>
      <c r="R8" s="303"/>
      <c r="S8" s="46">
        <v>0.33263888888888887</v>
      </c>
      <c r="T8" s="47">
        <v>0.33592592592592591</v>
      </c>
      <c r="U8" s="109">
        <v>4.9833333333332863</v>
      </c>
      <c r="V8" s="110">
        <v>4.7337880661933092</v>
      </c>
      <c r="W8" s="111"/>
      <c r="X8" s="114"/>
      <c r="Y8" s="294"/>
      <c r="Z8" s="295"/>
      <c r="AA8" s="115">
        <f>M8-J8</f>
        <v>-443.96517311472098</v>
      </c>
      <c r="AB8" s="108">
        <f>M8/J8</f>
        <v>0.87667634080146639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756</v>
      </c>
      <c r="G9" s="101">
        <f t="shared" si="0"/>
        <v>21598.920000000002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3120.9874556988339</v>
      </c>
      <c r="N9" s="104">
        <f>M9/L9</f>
        <v>260.08228797490284</v>
      </c>
      <c r="O9" s="106">
        <f>L9-I9</f>
        <v>0</v>
      </c>
      <c r="P9" s="107">
        <f>N9-K9</f>
        <v>-39.91771202509716</v>
      </c>
      <c r="Q9" s="108">
        <f>N9/K9</f>
        <v>0.86694095991634279</v>
      </c>
      <c r="R9" s="303"/>
      <c r="S9" s="46">
        <v>0.33888888888888885</v>
      </c>
      <c r="T9" s="47">
        <v>0.34898148148148145</v>
      </c>
      <c r="U9" s="109">
        <v>5</v>
      </c>
      <c r="V9" s="110">
        <v>14.533861684440268</v>
      </c>
      <c r="W9" s="111"/>
      <c r="X9" s="114"/>
      <c r="Y9" s="294"/>
      <c r="Z9" s="295"/>
      <c r="AA9" s="115">
        <f>M9-J9</f>
        <v>-479.01254430116614</v>
      </c>
      <c r="AB9" s="108">
        <f>M9/J9</f>
        <v>0.86694095991634279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3161.6856549089443</v>
      </c>
      <c r="N21" s="136">
        <f>M21/L21</f>
        <v>287.42596862808585</v>
      </c>
      <c r="O21" s="137">
        <f>L21-I21</f>
        <v>0</v>
      </c>
      <c r="P21" s="138">
        <f>N21-K21</f>
        <v>-39.846758644641397</v>
      </c>
      <c r="Q21" s="139">
        <f>N21/K21</f>
        <v>0.87824601525248458</v>
      </c>
      <c r="R21" s="304"/>
      <c r="S21" s="140">
        <v>0.25</v>
      </c>
      <c r="T21" s="141">
        <v>0.44124999999999992</v>
      </c>
      <c r="U21" s="142"/>
      <c r="V21" s="164"/>
      <c r="W21" s="165"/>
      <c r="X21" s="136"/>
      <c r="Y21" s="290"/>
      <c r="Z21" s="291"/>
      <c r="AA21" s="166">
        <f>M21-J21</f>
        <v>-438.31434509105566</v>
      </c>
      <c r="AB21" s="139">
        <f>M21/J21</f>
        <v>0.87824601525248458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1473</v>
      </c>
      <c r="G22" s="146">
        <f t="shared" ref="G22" si="5">E22*F22</f>
        <v>27294.690000000002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3058.3419542023348</v>
      </c>
      <c r="N22" s="150">
        <f>M22/L22</f>
        <v>1019.4473180674449</v>
      </c>
      <c r="O22" s="152">
        <f>L22-I22</f>
        <v>0</v>
      </c>
      <c r="P22" s="153">
        <f>N22-K22</f>
        <v>-80.55268193255506</v>
      </c>
      <c r="Q22" s="154">
        <f>N22/K22</f>
        <v>0.9267702891522227</v>
      </c>
      <c r="R22" s="302">
        <f>Q38</f>
        <v>0.9267702891522227</v>
      </c>
      <c r="S22" s="155">
        <v>0.3166666666666666</v>
      </c>
      <c r="T22" s="156">
        <v>0.33672453703703698</v>
      </c>
      <c r="U22" s="157"/>
      <c r="V22" s="110">
        <v>28.898011184969317</v>
      </c>
      <c r="W22" s="159"/>
      <c r="X22" s="160"/>
      <c r="Y22" s="305"/>
      <c r="Z22" s="306"/>
      <c r="AA22" s="113">
        <f>M22-J22</f>
        <v>-241.65804579766518</v>
      </c>
      <c r="AB22" s="154">
        <f>M22/J22</f>
        <v>0.9267702891522227</v>
      </c>
      <c r="AC22" s="307">
        <f>AB38</f>
        <v>0.9267702891522227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3058.3419542023348</v>
      </c>
      <c r="N38" s="136">
        <f t="shared" ref="N38:N46" si="9">M38/L38</f>
        <v>1019.4473180674449</v>
      </c>
      <c r="O38" s="137">
        <f t="shared" ref="O38:O46" si="10">L38-I38</f>
        <v>0</v>
      </c>
      <c r="P38" s="138">
        <f t="shared" ref="P38:P46" si="11">N38-K38</f>
        <v>-80.55268193255506</v>
      </c>
      <c r="Q38" s="139">
        <f t="shared" ref="Q38:Q46" si="12">N38/K38</f>
        <v>0.9267702891522227</v>
      </c>
      <c r="R38" s="304"/>
      <c r="S38" s="140">
        <v>0.3166666666666666</v>
      </c>
      <c r="T38" s="141">
        <v>0.33672453703703698</v>
      </c>
      <c r="U38" s="142"/>
      <c r="V38" s="164"/>
      <c r="W38" s="97"/>
      <c r="X38" s="67"/>
      <c r="Y38" s="290"/>
      <c r="Z38" s="291"/>
      <c r="AA38" s="166">
        <f t="shared" ref="AA38:AA46" si="13">M38-J38</f>
        <v>-241.65804579766518</v>
      </c>
      <c r="AB38" s="139">
        <f t="shared" ref="AB38:AB46" si="14">M38/J38</f>
        <v>0.9267702891522227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852</v>
      </c>
      <c r="G39" s="146">
        <f t="shared" ref="G39:G46" si="15">E39*F39</f>
        <v>21146.639999999999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3268.9504578598458</v>
      </c>
      <c r="N39" s="150">
        <f t="shared" si="9"/>
        <v>653.79009157196913</v>
      </c>
      <c r="O39" s="152">
        <f t="shared" si="10"/>
        <v>0</v>
      </c>
      <c r="P39" s="153">
        <f t="shared" si="11"/>
        <v>-66.209908428030872</v>
      </c>
      <c r="Q39" s="154">
        <f t="shared" si="12"/>
        <v>0.90804179384995709</v>
      </c>
      <c r="R39" s="302">
        <f>Q55</f>
        <v>0.91395942303106137</v>
      </c>
      <c r="S39" s="155">
        <v>0.25</v>
      </c>
      <c r="T39" s="156">
        <v>0.26085648148148149</v>
      </c>
      <c r="U39" s="157"/>
      <c r="V39" s="158">
        <v>15.638046724473099</v>
      </c>
      <c r="W39" s="159"/>
      <c r="X39" s="160"/>
      <c r="Y39" s="305"/>
      <c r="Z39" s="306"/>
      <c r="AA39" s="113">
        <f t="shared" si="13"/>
        <v>-331.04954214015424</v>
      </c>
      <c r="AB39" s="154">
        <f t="shared" si="14"/>
        <v>0.9080417938499572</v>
      </c>
      <c r="AC39" s="307">
        <f>AB55</f>
        <v>0.91395942303106137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706</v>
      </c>
      <c r="G40" s="101">
        <f t="shared" si="15"/>
        <v>17671.18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3260.8448274210068</v>
      </c>
      <c r="N40" s="104">
        <f t="shared" si="9"/>
        <v>652.16896548420141</v>
      </c>
      <c r="O40" s="106">
        <f t="shared" si="10"/>
        <v>0</v>
      </c>
      <c r="P40" s="107">
        <f t="shared" si="11"/>
        <v>-67.831034515798592</v>
      </c>
      <c r="Q40" s="108">
        <f t="shared" si="12"/>
        <v>0.90579022983916857</v>
      </c>
      <c r="R40" s="303"/>
      <c r="S40" s="46">
        <v>0.27013888888888893</v>
      </c>
      <c r="T40" s="47">
        <v>0.27915509259259264</v>
      </c>
      <c r="U40" s="109">
        <v>13.366666666666704</v>
      </c>
      <c r="V40" s="110">
        <v>12.9904985492678</v>
      </c>
      <c r="W40" s="111"/>
      <c r="X40" s="114"/>
      <c r="Y40" s="294"/>
      <c r="Z40" s="295"/>
      <c r="AA40" s="115">
        <f t="shared" si="13"/>
        <v>-339.15517257899319</v>
      </c>
      <c r="AB40" s="108">
        <f t="shared" si="14"/>
        <v>0.90579022983916857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1014</v>
      </c>
      <c r="G41" s="101">
        <f t="shared" si="15"/>
        <v>24133.200000000001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3264.9115713516017</v>
      </c>
      <c r="N41" s="104">
        <f t="shared" si="9"/>
        <v>816.22789283790041</v>
      </c>
      <c r="O41" s="106">
        <f t="shared" si="10"/>
        <v>0</v>
      </c>
      <c r="P41" s="107">
        <f t="shared" si="11"/>
        <v>-83.772107162099587</v>
      </c>
      <c r="Q41" s="108">
        <f t="shared" si="12"/>
        <v>0.90691988093100051</v>
      </c>
      <c r="R41" s="303"/>
      <c r="S41" s="46">
        <v>0.28819444444444453</v>
      </c>
      <c r="T41" s="47">
        <v>0.30113425925925935</v>
      </c>
      <c r="U41" s="109">
        <v>13.01666666666673</v>
      </c>
      <c r="V41" s="110">
        <v>18.634501630564401</v>
      </c>
      <c r="W41" s="111"/>
      <c r="X41" s="114"/>
      <c r="Y41" s="294"/>
      <c r="Z41" s="295"/>
      <c r="AA41" s="115">
        <f t="shared" si="13"/>
        <v>-335.08842864839835</v>
      </c>
      <c r="AB41" s="108">
        <f t="shared" si="14"/>
        <v>0.90691988093100051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711</v>
      </c>
      <c r="G42" s="101">
        <f t="shared" si="15"/>
        <v>21330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3062.0005106000272</v>
      </c>
      <c r="N42" s="104">
        <f t="shared" si="9"/>
        <v>765.50012765000679</v>
      </c>
      <c r="O42" s="106">
        <f t="shared" si="10"/>
        <v>0</v>
      </c>
      <c r="P42" s="107">
        <f t="shared" si="11"/>
        <v>-59.499872349993211</v>
      </c>
      <c r="Q42" s="108">
        <f t="shared" si="12"/>
        <v>0.92787894260606885</v>
      </c>
      <c r="R42" s="303"/>
      <c r="S42" s="46">
        <v>0.31041666666666679</v>
      </c>
      <c r="T42" s="47">
        <v>0.32008101851851861</v>
      </c>
      <c r="U42" s="109">
        <v>13.366666666666704</v>
      </c>
      <c r="V42" s="110">
        <v>13.932068218904503</v>
      </c>
      <c r="W42" s="111"/>
      <c r="X42" s="114"/>
      <c r="Y42" s="294"/>
      <c r="Z42" s="295"/>
      <c r="AA42" s="115">
        <f t="shared" si="13"/>
        <v>-237.99948939997284</v>
      </c>
      <c r="AB42" s="108">
        <f t="shared" si="14"/>
        <v>0.92787894260606885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801</v>
      </c>
      <c r="G43" s="101">
        <f t="shared" si="15"/>
        <v>14562.18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3260.8893510876201</v>
      </c>
      <c r="N43" s="104">
        <f t="shared" si="9"/>
        <v>1086.9631170292066</v>
      </c>
      <c r="O43" s="106">
        <f t="shared" si="10"/>
        <v>0</v>
      </c>
      <c r="P43" s="107">
        <f t="shared" si="11"/>
        <v>-113.03688297079339</v>
      </c>
      <c r="Q43" s="108">
        <f t="shared" si="12"/>
        <v>0.90580259752433889</v>
      </c>
      <c r="R43" s="303"/>
      <c r="S43" s="46">
        <v>0.32916666666666683</v>
      </c>
      <c r="T43" s="47">
        <v>0.33939814814814834</v>
      </c>
      <c r="U43" s="109">
        <v>13.083333333333433</v>
      </c>
      <c r="V43" s="110">
        <v>14.738310572841215</v>
      </c>
      <c r="W43" s="111"/>
      <c r="X43" s="114"/>
      <c r="Y43" s="294"/>
      <c r="Z43" s="295"/>
      <c r="AA43" s="115">
        <f t="shared" si="13"/>
        <v>-339.11064891237993</v>
      </c>
      <c r="AB43" s="108">
        <f t="shared" si="14"/>
        <v>0.90580259752433889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1189</v>
      </c>
      <c r="G44" s="119">
        <f t="shared" si="15"/>
        <v>20296.23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3061.6764970687</v>
      </c>
      <c r="N44" s="104">
        <f t="shared" si="9"/>
        <v>1020.5588323562333</v>
      </c>
      <c r="O44" s="106">
        <f t="shared" si="10"/>
        <v>0</v>
      </c>
      <c r="P44" s="107">
        <f t="shared" si="11"/>
        <v>-79.441167643766676</v>
      </c>
      <c r="Q44" s="108">
        <f t="shared" si="12"/>
        <v>0.92778075668748483</v>
      </c>
      <c r="R44" s="303"/>
      <c r="S44" s="46">
        <v>0.34861111111111132</v>
      </c>
      <c r="T44" s="118">
        <v>0.36479166666666685</v>
      </c>
      <c r="U44" s="109">
        <v>13.266666666666689</v>
      </c>
      <c r="V44" s="110">
        <v>23.300959480305025</v>
      </c>
      <c r="W44" s="111"/>
      <c r="X44" s="114"/>
      <c r="Y44" s="294"/>
      <c r="Z44" s="295"/>
      <c r="AA44" s="115">
        <f t="shared" si="13"/>
        <v>-238.32350293130003</v>
      </c>
      <c r="AB44" s="108">
        <f t="shared" si="14"/>
        <v>0.92778075668748483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3235</v>
      </c>
      <c r="G45" s="119">
        <f t="shared" si="15"/>
        <v>45387.049999999996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2782.4978887068332</v>
      </c>
      <c r="N45" s="104">
        <f t="shared" si="9"/>
        <v>927.49929623561104</v>
      </c>
      <c r="O45" s="121">
        <f t="shared" si="10"/>
        <v>0</v>
      </c>
      <c r="P45" s="122">
        <f t="shared" si="11"/>
        <v>-72.500703764388959</v>
      </c>
      <c r="Q45" s="123">
        <f t="shared" si="12"/>
        <v>0.927499296235611</v>
      </c>
      <c r="R45" s="303"/>
      <c r="S45" s="46">
        <v>0.37430555555555578</v>
      </c>
      <c r="T45" s="118">
        <v>0.4227430555555558</v>
      </c>
      <c r="U45" s="109">
        <v>13.700000000000063</v>
      </c>
      <c r="V45" s="110">
        <v>69.757465329185948</v>
      </c>
      <c r="W45" s="111"/>
      <c r="X45" s="114"/>
      <c r="Y45" s="294"/>
      <c r="Z45" s="295"/>
      <c r="AA45" s="115">
        <f t="shared" si="13"/>
        <v>-217.50211129316676</v>
      </c>
      <c r="AB45" s="108">
        <f t="shared" si="14"/>
        <v>0.92749929623561111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4746</v>
      </c>
      <c r="G46" s="119">
        <f t="shared" si="15"/>
        <v>67772.87999999999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3263.5089715616632</v>
      </c>
      <c r="N46" s="104">
        <f t="shared" si="9"/>
        <v>1087.8363238538877</v>
      </c>
      <c r="O46" s="121">
        <f t="shared" si="10"/>
        <v>0</v>
      </c>
      <c r="P46" s="122">
        <f t="shared" si="11"/>
        <v>-112.16367614611227</v>
      </c>
      <c r="Q46" s="123">
        <f t="shared" si="12"/>
        <v>0.90653026987823981</v>
      </c>
      <c r="R46" s="303"/>
      <c r="S46" s="46">
        <v>0.43194444444444469</v>
      </c>
      <c r="T46" s="118">
        <v>0.49253472222222244</v>
      </c>
      <c r="U46" s="109">
        <v>13.249999999999993</v>
      </c>
      <c r="V46" s="110">
        <v>87.255773610984093</v>
      </c>
      <c r="W46" s="111"/>
      <c r="X46" s="114"/>
      <c r="Y46" s="294"/>
      <c r="Z46" s="295"/>
      <c r="AA46" s="115">
        <f t="shared" si="13"/>
        <v>-336.4910284383368</v>
      </c>
      <c r="AB46" s="108">
        <f t="shared" si="14"/>
        <v>0.90653026987823981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3153.1600094571618</v>
      </c>
      <c r="N55" s="136">
        <f t="shared" ref="N55:N63" si="21">M55/L55</f>
        <v>840.84266918857645</v>
      </c>
      <c r="O55" s="137">
        <f t="shared" ref="O55:O63" si="22">L55-I55</f>
        <v>0</v>
      </c>
      <c r="P55" s="138">
        <f t="shared" ref="P55:P63" si="23">N55-K55</f>
        <v>-79.157330811423549</v>
      </c>
      <c r="Q55" s="139">
        <f t="shared" ref="Q55:Q63" si="24">N55/K55</f>
        <v>0.91395942303106137</v>
      </c>
      <c r="R55" s="304"/>
      <c r="S55" s="140">
        <v>0.25</v>
      </c>
      <c r="T55" s="141">
        <v>0.49253472222222244</v>
      </c>
      <c r="U55" s="142"/>
      <c r="V55" s="164"/>
      <c r="W55" s="97"/>
      <c r="X55" s="67"/>
      <c r="Y55" s="290"/>
      <c r="Z55" s="291"/>
      <c r="AA55" s="166">
        <f t="shared" ref="AA55:AA63" si="25">M55-J55</f>
        <v>-296.83999054283822</v>
      </c>
      <c r="AB55" s="139">
        <f t="shared" ref="AB55:AB63" si="26">M55/J55</f>
        <v>0.91395942303106137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1344</v>
      </c>
      <c r="G56" s="146">
        <f t="shared" ref="G56:G63" si="27">E56*F56</f>
        <v>24433.919999999998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3263.8381256046</v>
      </c>
      <c r="N56" s="150">
        <f t="shared" si="21"/>
        <v>1087.9460418681999</v>
      </c>
      <c r="O56" s="152">
        <f t="shared" si="22"/>
        <v>0</v>
      </c>
      <c r="P56" s="153">
        <f t="shared" si="23"/>
        <v>-112.05395813180007</v>
      </c>
      <c r="Q56" s="154">
        <f t="shared" si="24"/>
        <v>0.9066217015568333</v>
      </c>
      <c r="R56" s="302">
        <f>Q72</f>
        <v>0.90651529436696865</v>
      </c>
      <c r="S56" s="155">
        <v>0.25</v>
      </c>
      <c r="T56" s="156">
        <v>0.26715277777777779</v>
      </c>
      <c r="U56" s="157"/>
      <c r="V56" s="158">
        <v>24.707107674055401</v>
      </c>
      <c r="W56" s="156"/>
      <c r="X56" s="167"/>
      <c r="Y56" s="305"/>
      <c r="Z56" s="306"/>
      <c r="AA56" s="113">
        <f t="shared" si="25"/>
        <v>-336.16187439539999</v>
      </c>
      <c r="AB56" s="154">
        <f t="shared" si="26"/>
        <v>0.9066217015568333</v>
      </c>
      <c r="AC56" s="307">
        <f>AB72</f>
        <v>0.90651529436696865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695</v>
      </c>
      <c r="G57" s="101">
        <f t="shared" si="27"/>
        <v>14400.4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3264.6558932501812</v>
      </c>
      <c r="N57" s="104">
        <f t="shared" si="21"/>
        <v>1088.2186310833938</v>
      </c>
      <c r="O57" s="106">
        <f t="shared" si="22"/>
        <v>0</v>
      </c>
      <c r="P57" s="107">
        <f t="shared" si="23"/>
        <v>-111.7813689166062</v>
      </c>
      <c r="Q57" s="108">
        <f t="shared" si="24"/>
        <v>0.90684885923616154</v>
      </c>
      <c r="R57" s="303"/>
      <c r="S57" s="46">
        <v>0.27638888888888891</v>
      </c>
      <c r="T57" s="47">
        <v>0.28525462962962966</v>
      </c>
      <c r="U57" s="109">
        <v>13.3</v>
      </c>
      <c r="V57" s="110">
        <v>12.773168555441501</v>
      </c>
      <c r="W57" s="111"/>
      <c r="X57" s="13"/>
      <c r="Y57" s="294"/>
      <c r="Z57" s="295"/>
      <c r="AA57" s="115">
        <f t="shared" si="25"/>
        <v>-335.34410674981882</v>
      </c>
      <c r="AB57" s="108">
        <f t="shared" si="26"/>
        <v>0.90684885923616143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1064</v>
      </c>
      <c r="G58" s="101">
        <f t="shared" si="27"/>
        <v>31920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3263.6427029180154</v>
      </c>
      <c r="N58" s="104">
        <f t="shared" si="21"/>
        <v>815.91067572950385</v>
      </c>
      <c r="O58" s="106">
        <f t="shared" si="22"/>
        <v>0</v>
      </c>
      <c r="P58" s="107">
        <f t="shared" si="23"/>
        <v>-84.089324270496149</v>
      </c>
      <c r="Q58" s="108">
        <f t="shared" si="24"/>
        <v>0.90656741747722647</v>
      </c>
      <c r="R58" s="303"/>
      <c r="S58" s="46">
        <v>0.29444444444444451</v>
      </c>
      <c r="T58" s="47">
        <v>0.30802083333333341</v>
      </c>
      <c r="U58" s="109">
        <v>13.233333333333377</v>
      </c>
      <c r="V58" s="110">
        <v>19.560964790330999</v>
      </c>
      <c r="W58" s="111"/>
      <c r="X58" s="13"/>
      <c r="Y58" s="294"/>
      <c r="Z58" s="295"/>
      <c r="AA58" s="115">
        <f t="shared" si="25"/>
        <v>-336.3572970819846</v>
      </c>
      <c r="AB58" s="108">
        <f t="shared" si="26"/>
        <v>0.90656741747722647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1501</v>
      </c>
      <c r="G59" s="101">
        <f t="shared" si="27"/>
        <v>37164.76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3261.4779704490602</v>
      </c>
      <c r="N59" s="104">
        <f t="shared" si="21"/>
        <v>815.36949261226505</v>
      </c>
      <c r="O59" s="106">
        <f t="shared" si="22"/>
        <v>0</v>
      </c>
      <c r="P59" s="107">
        <f t="shared" si="23"/>
        <v>-84.630507387734951</v>
      </c>
      <c r="Q59" s="108">
        <f t="shared" si="24"/>
        <v>0.90596610290251667</v>
      </c>
      <c r="R59" s="303"/>
      <c r="S59" s="46">
        <v>0.3173611111111112</v>
      </c>
      <c r="T59" s="47">
        <v>0.33652777777777787</v>
      </c>
      <c r="U59" s="109">
        <v>13.450000000000024</v>
      </c>
      <c r="V59" s="110">
        <v>27.613247986341602</v>
      </c>
      <c r="W59" s="111"/>
      <c r="X59" s="114"/>
      <c r="Y59" s="294"/>
      <c r="Z59" s="295"/>
      <c r="AA59" s="115">
        <f t="shared" si="25"/>
        <v>-338.52202955093981</v>
      </c>
      <c r="AB59" s="108">
        <f t="shared" si="26"/>
        <v>0.90596610290251667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1974</v>
      </c>
      <c r="G60" s="101">
        <f t="shared" si="27"/>
        <v>35314.86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3262.7977327207068</v>
      </c>
      <c r="N60" s="104">
        <f t="shared" si="21"/>
        <v>815.6994331801767</v>
      </c>
      <c r="O60" s="106">
        <f t="shared" si="22"/>
        <v>0</v>
      </c>
      <c r="P60" s="107">
        <f t="shared" si="23"/>
        <v>-84.300566819823302</v>
      </c>
      <c r="Q60" s="108">
        <f t="shared" si="24"/>
        <v>0.90633270353352968</v>
      </c>
      <c r="R60" s="303"/>
      <c r="S60" s="46">
        <v>0.34583333333333344</v>
      </c>
      <c r="T60" s="47">
        <v>0.37104166666666677</v>
      </c>
      <c r="U60" s="109">
        <v>13.400000000000016</v>
      </c>
      <c r="V60" s="110">
        <v>36.300135559196299</v>
      </c>
      <c r="W60" s="111"/>
      <c r="X60" s="114"/>
      <c r="Y60" s="294"/>
      <c r="Z60" s="295"/>
      <c r="AA60" s="115">
        <f t="shared" si="25"/>
        <v>-337.20226727929321</v>
      </c>
      <c r="AB60" s="108">
        <f t="shared" si="26"/>
        <v>0.90633270353352968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1631</v>
      </c>
      <c r="G61" s="119">
        <f t="shared" si="27"/>
        <v>36403.919999999998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3261.0465436297477</v>
      </c>
      <c r="N61" s="104">
        <f t="shared" si="21"/>
        <v>652.20930872594954</v>
      </c>
      <c r="O61" s="106">
        <f t="shared" si="22"/>
        <v>0</v>
      </c>
      <c r="P61" s="107">
        <f t="shared" si="23"/>
        <v>-67.790691274050459</v>
      </c>
      <c r="Q61" s="108">
        <f t="shared" si="24"/>
        <v>0.90584626211937436</v>
      </c>
      <c r="R61" s="303"/>
      <c r="S61" s="46">
        <v>0.3805555555555557</v>
      </c>
      <c r="T61" s="118">
        <v>0.40138888888888902</v>
      </c>
      <c r="U61" s="109">
        <v>13.700000000000063</v>
      </c>
      <c r="V61" s="110">
        <v>30.008771322556999</v>
      </c>
      <c r="W61" s="111"/>
      <c r="X61" s="49"/>
      <c r="Y61" s="294"/>
      <c r="Z61" s="295"/>
      <c r="AA61" s="115">
        <f t="shared" si="25"/>
        <v>-338.9534563702523</v>
      </c>
      <c r="AB61" s="108">
        <f t="shared" si="26"/>
        <v>0.90584626211937436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1303</v>
      </c>
      <c r="G62" s="119">
        <f t="shared" si="27"/>
        <v>35806.44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3264.3828218819376</v>
      </c>
      <c r="N62" s="104">
        <f t="shared" si="21"/>
        <v>652.87656437638748</v>
      </c>
      <c r="O62" s="121">
        <f t="shared" si="22"/>
        <v>0</v>
      </c>
      <c r="P62" s="122">
        <f t="shared" si="23"/>
        <v>-67.123435623612522</v>
      </c>
      <c r="Q62" s="123">
        <f t="shared" si="24"/>
        <v>0.9067730060783159</v>
      </c>
      <c r="R62" s="303"/>
      <c r="S62" s="46">
        <v>0.41111111111111126</v>
      </c>
      <c r="T62" s="118">
        <v>0.42773148148148166</v>
      </c>
      <c r="U62" s="109">
        <v>14.00000000000003</v>
      </c>
      <c r="V62" s="110">
        <v>23.949396950609099</v>
      </c>
      <c r="W62" s="111"/>
      <c r="X62" s="114"/>
      <c r="Y62" s="294"/>
      <c r="Z62" s="295"/>
      <c r="AA62" s="115">
        <f t="shared" si="25"/>
        <v>-335.61717811806238</v>
      </c>
      <c r="AB62" s="108">
        <f t="shared" si="26"/>
        <v>0.90677300607831601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3919</v>
      </c>
      <c r="G63" s="119">
        <f t="shared" si="27"/>
        <v>65290.54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3265.7986873144514</v>
      </c>
      <c r="N63" s="104">
        <f t="shared" si="21"/>
        <v>653.15973746289023</v>
      </c>
      <c r="O63" s="121">
        <f t="shared" si="22"/>
        <v>0</v>
      </c>
      <c r="P63" s="122">
        <f t="shared" si="23"/>
        <v>-66.840262537109766</v>
      </c>
      <c r="Q63" s="123">
        <f t="shared" si="24"/>
        <v>0.90716630203179194</v>
      </c>
      <c r="R63" s="303"/>
      <c r="S63" s="46">
        <v>0.43680555555555572</v>
      </c>
      <c r="T63" s="118">
        <v>0.48680555555555571</v>
      </c>
      <c r="U63" s="109">
        <v>13.066666666666658</v>
      </c>
      <c r="V63" s="110">
        <v>72.000763829494204</v>
      </c>
      <c r="W63" s="111"/>
      <c r="X63" s="114"/>
      <c r="Y63" s="294"/>
      <c r="Z63" s="295"/>
      <c r="AA63" s="115">
        <f t="shared" si="25"/>
        <v>-334.2013126855486</v>
      </c>
      <c r="AB63" s="108">
        <f t="shared" si="26"/>
        <v>0.90716630203179205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3263.4550597210873</v>
      </c>
      <c r="N72" s="136">
        <f>M72/L72</f>
        <v>791.14062053844543</v>
      </c>
      <c r="O72" s="137">
        <f>L72-I72</f>
        <v>0</v>
      </c>
      <c r="P72" s="138">
        <f>N72-K72</f>
        <v>-81.586652188827316</v>
      </c>
      <c r="Q72" s="139">
        <f>N72/K72</f>
        <v>0.90651529436696865</v>
      </c>
      <c r="R72" s="304"/>
      <c r="S72" s="140">
        <v>0.25</v>
      </c>
      <c r="T72" s="141">
        <v>0.48680555555555571</v>
      </c>
      <c r="U72" s="142"/>
      <c r="V72" s="164"/>
      <c r="W72" s="165"/>
      <c r="X72" s="136"/>
      <c r="Y72" s="290"/>
      <c r="Z72" s="291"/>
      <c r="AA72" s="166">
        <f>M72-J72</f>
        <v>-336.54494027891269</v>
      </c>
      <c r="AB72" s="139">
        <f>M72/J72</f>
        <v>0.90651529436696865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908</v>
      </c>
      <c r="G73" s="146">
        <f t="shared" ref="G73" si="32">E73*F73</f>
        <v>25941.56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3121.261216161457</v>
      </c>
      <c r="N73" s="150">
        <f>M73/L73</f>
        <v>260.1051013467881</v>
      </c>
      <c r="O73" s="152">
        <f>L73-I73</f>
        <v>0</v>
      </c>
      <c r="P73" s="153">
        <f>N73-K73</f>
        <v>-39.894898653211897</v>
      </c>
      <c r="Q73" s="154">
        <f>N73/K73</f>
        <v>0.86701700448929364</v>
      </c>
      <c r="R73" s="302">
        <f>Q89</f>
        <v>0.86701700448929364</v>
      </c>
      <c r="S73" s="155">
        <v>0.73680555555555549</v>
      </c>
      <c r="T73" s="156">
        <v>0.74892361111111105</v>
      </c>
      <c r="U73" s="157"/>
      <c r="V73" s="158">
        <v>17.454482732143699</v>
      </c>
      <c r="W73" s="156"/>
      <c r="X73" s="167"/>
      <c r="Y73" s="305"/>
      <c r="Z73" s="306"/>
      <c r="AA73" s="113">
        <f>M73-J73</f>
        <v>-478.73878383854299</v>
      </c>
      <c r="AB73" s="154">
        <f>M73/J73</f>
        <v>0.86701700448929364</v>
      </c>
      <c r="AC73" s="307">
        <f>AB89</f>
        <v>0.86701700448929364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3121.261216161457</v>
      </c>
      <c r="N89" s="136">
        <f>M89/L89</f>
        <v>260.1051013467881</v>
      </c>
      <c r="O89" s="137">
        <f>L89-I89</f>
        <v>0</v>
      </c>
      <c r="P89" s="138">
        <f>N89-K89</f>
        <v>-39.894898653211897</v>
      </c>
      <c r="Q89" s="139">
        <f>N89/K89</f>
        <v>0.86701700448929364</v>
      </c>
      <c r="R89" s="304"/>
      <c r="S89" s="140">
        <v>0.73680555555555549</v>
      </c>
      <c r="T89" s="141">
        <v>0.74892361111111105</v>
      </c>
      <c r="U89" s="142"/>
      <c r="V89" s="164"/>
      <c r="W89" s="165"/>
      <c r="X89" s="136"/>
      <c r="Y89" s="290"/>
      <c r="Z89" s="291"/>
      <c r="AA89" s="166">
        <f>M89-J89</f>
        <v>-478.73878383854299</v>
      </c>
      <c r="AB89" s="139">
        <f>M89/J89</f>
        <v>0.86701700448929364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774</v>
      </c>
      <c r="G90" s="146">
        <f t="shared" ref="G90" si="36">E90*F90</f>
        <v>18993.96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2783.6365967672291</v>
      </c>
      <c r="N90" s="150">
        <f>M90/L90</f>
        <v>695.90914919180727</v>
      </c>
      <c r="O90" s="152">
        <f>L90-I90</f>
        <v>0</v>
      </c>
      <c r="P90" s="153">
        <f>N90-K90</f>
        <v>-54.090850808192727</v>
      </c>
      <c r="Q90" s="154">
        <f>N90/K90</f>
        <v>0.9278788655890764</v>
      </c>
      <c r="R90" s="302">
        <f>Q106</f>
        <v>0.9278788655890764</v>
      </c>
      <c r="S90" s="155">
        <v>0.70833333333333337</v>
      </c>
      <c r="T90" s="156">
        <v>0.71990740740740744</v>
      </c>
      <c r="U90" s="157"/>
      <c r="V90" s="158">
        <v>16.683212188664644</v>
      </c>
      <c r="W90" s="159"/>
      <c r="X90" s="160"/>
      <c r="Y90" s="305"/>
      <c r="Z90" s="306"/>
      <c r="AA90" s="113">
        <f>M90-J90</f>
        <v>-216.36340323277091</v>
      </c>
      <c r="AB90" s="154">
        <f>M90/J90</f>
        <v>0.9278788655890764</v>
      </c>
      <c r="AC90" s="307">
        <f>AB106</f>
        <v>0.9278788655890764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2783.6365967672291</v>
      </c>
      <c r="N106" s="136">
        <f t="shared" ref="N106:N120" si="40">M106/L106</f>
        <v>695.90914919180727</v>
      </c>
      <c r="O106" s="137">
        <f t="shared" ref="O106:O120" si="41">L106-I106</f>
        <v>0</v>
      </c>
      <c r="P106" s="138">
        <f t="shared" ref="P106:P120" si="42">N106-K106</f>
        <v>-54.090850808192727</v>
      </c>
      <c r="Q106" s="139">
        <f t="shared" ref="Q106:Q120" si="43">N106/K106</f>
        <v>0.9278788655890764</v>
      </c>
      <c r="R106" s="304"/>
      <c r="S106" s="140">
        <v>0.70833333333333337</v>
      </c>
      <c r="T106" s="141">
        <v>0.71990740740740744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-216.36340323277091</v>
      </c>
      <c r="AB106" s="139">
        <f t="shared" ref="AB106:AB120" si="45">M106/J106</f>
        <v>0.9278788655890764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310</v>
      </c>
      <c r="G107" s="146">
        <f t="shared" ref="G107:G120" si="46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2782.5239949859383</v>
      </c>
      <c r="N107" s="150">
        <f t="shared" si="40"/>
        <v>927.50799832864607</v>
      </c>
      <c r="O107" s="152">
        <f t="shared" si="41"/>
        <v>0</v>
      </c>
      <c r="P107" s="153">
        <f t="shared" si="42"/>
        <v>-72.492001671353933</v>
      </c>
      <c r="Q107" s="154">
        <f t="shared" si="43"/>
        <v>0.92750799832864605</v>
      </c>
      <c r="R107" s="302">
        <f>Q123</f>
        <v>0.91166656458118533</v>
      </c>
      <c r="S107" s="155">
        <v>0.73124999999999996</v>
      </c>
      <c r="T107" s="156">
        <v>0.73589120370370364</v>
      </c>
      <c r="U107" s="157"/>
      <c r="V107" s="158">
        <v>6.6845784739024312</v>
      </c>
      <c r="W107" s="159"/>
      <c r="X107" s="160"/>
      <c r="Y107" s="305"/>
      <c r="Z107" s="306"/>
      <c r="AA107" s="113">
        <f t="shared" si="44"/>
        <v>-217.47600501406168</v>
      </c>
      <c r="AB107" s="154">
        <f t="shared" si="45"/>
        <v>0.92750799832864605</v>
      </c>
      <c r="AC107" s="307">
        <f>AB123</f>
        <v>0.91166656458118533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541</v>
      </c>
      <c r="G108" s="101">
        <f t="shared" si="46"/>
        <v>9835.3799999999992</v>
      </c>
      <c r="H108" s="26">
        <v>2</v>
      </c>
      <c r="I108" s="102">
        <v>3</v>
      </c>
      <c r="J108" s="103">
        <v>3000</v>
      </c>
      <c r="K108" s="104">
        <f t="shared" ref="K108:K137" si="48">J108/I108</f>
        <v>1000</v>
      </c>
      <c r="L108" s="105">
        <v>3</v>
      </c>
      <c r="M108" s="103">
        <f t="shared" si="47"/>
        <v>2779.7326110420727</v>
      </c>
      <c r="N108" s="104">
        <f t="shared" si="40"/>
        <v>926.57753701402419</v>
      </c>
      <c r="O108" s="106">
        <f t="shared" si="41"/>
        <v>0</v>
      </c>
      <c r="P108" s="107">
        <f t="shared" si="42"/>
        <v>-73.422462985975812</v>
      </c>
      <c r="Q108" s="108">
        <f t="shared" si="43"/>
        <v>0.92657753701402423</v>
      </c>
      <c r="R108" s="303"/>
      <c r="S108" s="46">
        <v>0.7451388888888888</v>
      </c>
      <c r="T108" s="47">
        <v>0.75324074074074066</v>
      </c>
      <c r="U108" s="109">
        <v>13.316666666666617</v>
      </c>
      <c r="V108" s="110">
        <v>11.677382159369392</v>
      </c>
      <c r="W108" s="111"/>
      <c r="X108" s="114"/>
      <c r="Y108" s="294"/>
      <c r="Z108" s="295"/>
      <c r="AA108" s="115">
        <f t="shared" si="44"/>
        <v>-220.26738895792732</v>
      </c>
      <c r="AB108" s="108">
        <f t="shared" si="45"/>
        <v>0.92657753701402423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324</v>
      </c>
      <c r="G109" s="101">
        <f t="shared" si="46"/>
        <v>5890.32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3260.6636932671631</v>
      </c>
      <c r="N109" s="104">
        <f t="shared" si="40"/>
        <v>1086.887897755721</v>
      </c>
      <c r="O109" s="106">
        <f t="shared" si="41"/>
        <v>0</v>
      </c>
      <c r="P109" s="107">
        <f t="shared" si="42"/>
        <v>-113.11210224427896</v>
      </c>
      <c r="Q109" s="108">
        <f t="shared" si="43"/>
        <v>0.90573991479643423</v>
      </c>
      <c r="R109" s="303"/>
      <c r="S109" s="46">
        <v>0.76249999999999984</v>
      </c>
      <c r="T109" s="47">
        <v>0.76663194444444427</v>
      </c>
      <c r="U109" s="109">
        <v>13.333333333333233</v>
      </c>
      <c r="V109" s="110">
        <v>5.9619764038042362</v>
      </c>
      <c r="W109" s="111"/>
      <c r="X109" s="114"/>
      <c r="Y109" s="294"/>
      <c r="Z109" s="295"/>
      <c r="AA109" s="115">
        <f t="shared" si="44"/>
        <v>-339.33630673283687</v>
      </c>
      <c r="AB109" s="108">
        <f t="shared" si="45"/>
        <v>0.90573991479643423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369</v>
      </c>
      <c r="G110" s="101">
        <f t="shared" si="46"/>
        <v>6162.3</v>
      </c>
      <c r="H110" s="26">
        <v>2</v>
      </c>
      <c r="I110" s="102">
        <v>3</v>
      </c>
      <c r="J110" s="103">
        <v>3600</v>
      </c>
      <c r="K110" s="104">
        <f t="shared" si="48"/>
        <v>1200</v>
      </c>
      <c r="L110" s="105">
        <v>3</v>
      </c>
      <c r="M110" s="103">
        <f t="shared" si="47"/>
        <v>3263.7645702509594</v>
      </c>
      <c r="N110" s="104">
        <f t="shared" si="40"/>
        <v>1087.9215234169865</v>
      </c>
      <c r="O110" s="106">
        <f t="shared" si="41"/>
        <v>0</v>
      </c>
      <c r="P110" s="107">
        <f t="shared" si="42"/>
        <v>-112.07847658301353</v>
      </c>
      <c r="Q110" s="108">
        <f t="shared" si="43"/>
        <v>0.90660126951415543</v>
      </c>
      <c r="R110" s="303"/>
      <c r="S110" s="46">
        <v>0.77569444444444424</v>
      </c>
      <c r="T110" s="47">
        <v>0.78040509259259239</v>
      </c>
      <c r="U110" s="109">
        <v>13.049999999999962</v>
      </c>
      <c r="V110" s="110">
        <v>6.7835775293980829</v>
      </c>
      <c r="W110" s="111"/>
      <c r="X110" s="114"/>
      <c r="Y110" s="294"/>
      <c r="Z110" s="295"/>
      <c r="AA110" s="115">
        <f t="shared" si="44"/>
        <v>-336.23542974904058</v>
      </c>
      <c r="AB110" s="108">
        <f t="shared" si="45"/>
        <v>0.90660126951415543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622</v>
      </c>
      <c r="G111" s="101">
        <f t="shared" si="46"/>
        <v>18660</v>
      </c>
      <c r="H111" s="26">
        <v>2</v>
      </c>
      <c r="I111" s="102">
        <v>4</v>
      </c>
      <c r="J111" s="103">
        <v>3600</v>
      </c>
      <c r="K111" s="104">
        <f t="shared" si="48"/>
        <v>900</v>
      </c>
      <c r="L111" s="105">
        <v>4</v>
      </c>
      <c r="M111" s="103">
        <f t="shared" si="47"/>
        <v>3264.7091481102425</v>
      </c>
      <c r="N111" s="104">
        <f t="shared" si="40"/>
        <v>816.17728702756062</v>
      </c>
      <c r="O111" s="106">
        <f t="shared" si="41"/>
        <v>0</v>
      </c>
      <c r="P111" s="107">
        <f t="shared" si="42"/>
        <v>-83.822712972439376</v>
      </c>
      <c r="Q111" s="108">
        <f t="shared" si="43"/>
        <v>0.90686365225284515</v>
      </c>
      <c r="R111" s="303"/>
      <c r="S111" s="46">
        <v>0.78958333333333308</v>
      </c>
      <c r="T111" s="47">
        <v>0.7975115740740738</v>
      </c>
      <c r="U111" s="109">
        <v>13.216666666666601</v>
      </c>
      <c r="V111" s="110">
        <v>11.4313399163299</v>
      </c>
      <c r="W111" s="111"/>
      <c r="X111" s="114"/>
      <c r="Y111" s="294"/>
      <c r="Z111" s="295"/>
      <c r="AA111" s="115">
        <f t="shared" si="44"/>
        <v>-335.2908518897575</v>
      </c>
      <c r="AB111" s="108">
        <f t="shared" si="45"/>
        <v>0.90686365225284515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394</v>
      </c>
      <c r="G112" s="119">
        <f t="shared" si="46"/>
        <v>9861.82</v>
      </c>
      <c r="H112" s="26">
        <v>2</v>
      </c>
      <c r="I112" s="102">
        <v>5</v>
      </c>
      <c r="J112" s="103">
        <v>3600</v>
      </c>
      <c r="K112" s="104">
        <f t="shared" si="48"/>
        <v>720</v>
      </c>
      <c r="L112" s="105">
        <v>5</v>
      </c>
      <c r="M112" s="103">
        <f t="shared" si="47"/>
        <v>3263.387268698114</v>
      </c>
      <c r="N112" s="104">
        <f t="shared" si="40"/>
        <v>652.67745373962282</v>
      </c>
      <c r="O112" s="106">
        <f t="shared" si="41"/>
        <v>0</v>
      </c>
      <c r="P112" s="107">
        <f t="shared" si="42"/>
        <v>-67.32254626037718</v>
      </c>
      <c r="Q112" s="108">
        <f t="shared" si="43"/>
        <v>0.90649646352725388</v>
      </c>
      <c r="R112" s="303"/>
      <c r="S112" s="46">
        <v>0.80694444444444413</v>
      </c>
      <c r="T112" s="118">
        <v>0.81196759259259232</v>
      </c>
      <c r="U112" s="109">
        <v>13.583333333333272</v>
      </c>
      <c r="V112" s="110">
        <v>7.2440069331492101</v>
      </c>
      <c r="W112" s="111"/>
      <c r="X112" s="114"/>
      <c r="Y112" s="294"/>
      <c r="Z112" s="295"/>
      <c r="AA112" s="115">
        <f t="shared" si="44"/>
        <v>-336.61273130188601</v>
      </c>
      <c r="AB112" s="108">
        <f t="shared" si="45"/>
        <v>0.90649646352725388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2099</v>
      </c>
      <c r="G113" s="119">
        <f t="shared" si="46"/>
        <v>34969.340000000004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3264.8843693147905</v>
      </c>
      <c r="N113" s="104">
        <f t="shared" si="40"/>
        <v>652.97687386295809</v>
      </c>
      <c r="O113" s="121">
        <f t="shared" si="41"/>
        <v>0</v>
      </c>
      <c r="P113" s="122">
        <f t="shared" si="42"/>
        <v>-67.023126137041913</v>
      </c>
      <c r="Q113" s="123">
        <f t="shared" si="43"/>
        <v>0.90691232480966399</v>
      </c>
      <c r="R113" s="303"/>
      <c r="S113" s="46">
        <v>0.82152777777777741</v>
      </c>
      <c r="T113" s="118">
        <v>0.84831018518518486</v>
      </c>
      <c r="U113" s="109">
        <v>13.766666666666527</v>
      </c>
      <c r="V113" s="110">
        <v>38.574107304887903</v>
      </c>
      <c r="W113" s="111"/>
      <c r="X113" s="114"/>
      <c r="Y113" s="294"/>
      <c r="Z113" s="295"/>
      <c r="AA113" s="115">
        <f t="shared" si="44"/>
        <v>-335.11563068520945</v>
      </c>
      <c r="AB113" s="108">
        <f t="shared" si="45"/>
        <v>0.90691232480966399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723</v>
      </c>
      <c r="G114" s="119">
        <f t="shared" si="46"/>
        <v>13144.14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2779.7326110420722</v>
      </c>
      <c r="N114" s="104">
        <f t="shared" si="40"/>
        <v>926.57753701402407</v>
      </c>
      <c r="O114" s="121">
        <f t="shared" si="41"/>
        <v>0</v>
      </c>
      <c r="P114" s="122">
        <f t="shared" si="42"/>
        <v>-73.422462985975926</v>
      </c>
      <c r="Q114" s="123">
        <f t="shared" si="43"/>
        <v>0.92657753701402412</v>
      </c>
      <c r="R114" s="303"/>
      <c r="S114" s="46">
        <v>0.85763888888888851</v>
      </c>
      <c r="T114" s="118">
        <v>0.86847222222222187</v>
      </c>
      <c r="U114" s="109">
        <v>13.433333333333248</v>
      </c>
      <c r="V114" s="110">
        <v>15.605817562336547</v>
      </c>
      <c r="W114" s="111"/>
      <c r="X114" s="114"/>
      <c r="Y114" s="294"/>
      <c r="Z114" s="295"/>
      <c r="AA114" s="115">
        <f t="shared" si="44"/>
        <v>-220.26738895792778</v>
      </c>
      <c r="AB114" s="108">
        <f t="shared" si="45"/>
        <v>0.92657753701402412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450</v>
      </c>
      <c r="G115" s="119">
        <f t="shared" si="46"/>
        <v>8181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3260.6636932671631</v>
      </c>
      <c r="N115" s="104">
        <f t="shared" si="40"/>
        <v>1086.887897755721</v>
      </c>
      <c r="O115" s="121">
        <f t="shared" si="41"/>
        <v>0</v>
      </c>
      <c r="P115" s="122">
        <f t="shared" si="42"/>
        <v>-113.11210224427896</v>
      </c>
      <c r="Q115" s="123">
        <f t="shared" si="43"/>
        <v>0.90573991479643423</v>
      </c>
      <c r="R115" s="303"/>
      <c r="S115" s="46">
        <v>0.87777777777777732</v>
      </c>
      <c r="T115" s="118">
        <v>0.88351851851851804</v>
      </c>
      <c r="U115" s="109">
        <v>13.399999999999856</v>
      </c>
      <c r="V115" s="110">
        <v>8.2805227830614392</v>
      </c>
      <c r="W115" s="111"/>
      <c r="X115" s="114"/>
      <c r="Y115" s="294"/>
      <c r="Z115" s="295"/>
      <c r="AA115" s="115">
        <f t="shared" si="44"/>
        <v>-339.33630673283687</v>
      </c>
      <c r="AB115" s="108">
        <f t="shared" si="45"/>
        <v>0.90573991479643423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554</v>
      </c>
      <c r="G116" s="119">
        <f t="shared" si="46"/>
        <v>9251.7999999999993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3266.9723405810228</v>
      </c>
      <c r="N116" s="104">
        <f t="shared" si="40"/>
        <v>1088.9907801936743</v>
      </c>
      <c r="O116" s="121">
        <f t="shared" si="41"/>
        <v>0</v>
      </c>
      <c r="P116" s="122">
        <f t="shared" si="42"/>
        <v>-111.00921980632575</v>
      </c>
      <c r="Q116" s="123">
        <f t="shared" si="43"/>
        <v>0.90749231682806186</v>
      </c>
      <c r="R116" s="303"/>
      <c r="S116" s="46">
        <v>0.89305555555555505</v>
      </c>
      <c r="T116" s="118">
        <v>0.90011574074074019</v>
      </c>
      <c r="U116" s="109">
        <v>13.733333333333295</v>
      </c>
      <c r="V116" s="110">
        <v>10.174558133567899</v>
      </c>
      <c r="W116" s="111"/>
      <c r="X116" s="114"/>
      <c r="Y116" s="294"/>
      <c r="Z116" s="295"/>
      <c r="AA116" s="115">
        <f t="shared" si="44"/>
        <v>-333.02765941897724</v>
      </c>
      <c r="AB116" s="108">
        <f t="shared" si="45"/>
        <v>0.90749231682806186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895</v>
      </c>
      <c r="G117" s="119">
        <f t="shared" si="46"/>
        <v>26850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3263.838242477209</v>
      </c>
      <c r="N117" s="104">
        <f t="shared" si="40"/>
        <v>815.95956061930224</v>
      </c>
      <c r="O117" s="121">
        <f t="shared" si="41"/>
        <v>0</v>
      </c>
      <c r="P117" s="122">
        <f t="shared" si="42"/>
        <v>-84.040439380697762</v>
      </c>
      <c r="Q117" s="123">
        <f t="shared" si="43"/>
        <v>0.90662173402144697</v>
      </c>
      <c r="R117" s="303"/>
      <c r="S117" s="46">
        <v>0.90972222222222165</v>
      </c>
      <c r="T117" s="118">
        <v>0.92114583333333278</v>
      </c>
      <c r="U117" s="109">
        <v>13.833333333333311</v>
      </c>
      <c r="V117" s="110">
        <v>16.453021262243201</v>
      </c>
      <c r="W117" s="124"/>
      <c r="X117" s="125"/>
      <c r="Y117" s="294"/>
      <c r="Z117" s="295"/>
      <c r="AA117" s="115">
        <f t="shared" si="44"/>
        <v>-336.16175752279105</v>
      </c>
      <c r="AB117" s="108">
        <f t="shared" si="45"/>
        <v>0.90662173402144697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443</v>
      </c>
      <c r="G118" s="119">
        <f t="shared" si="46"/>
        <v>11088.29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3262.8890548399067</v>
      </c>
      <c r="N118" s="104">
        <f t="shared" si="40"/>
        <v>652.57781096798135</v>
      </c>
      <c r="O118" s="121">
        <f t="shared" si="41"/>
        <v>0</v>
      </c>
      <c r="P118" s="122">
        <f t="shared" si="42"/>
        <v>-67.42218903201865</v>
      </c>
      <c r="Q118" s="123">
        <f t="shared" si="43"/>
        <v>0.90635807078886299</v>
      </c>
      <c r="R118" s="303"/>
      <c r="S118" s="46">
        <v>0.93055555555555491</v>
      </c>
      <c r="T118" s="118">
        <v>0.93620370370370309</v>
      </c>
      <c r="U118" s="109">
        <v>13.54999999999988</v>
      </c>
      <c r="V118" s="110">
        <v>8.1461550035154797</v>
      </c>
      <c r="W118" s="124"/>
      <c r="X118" s="125"/>
      <c r="Y118" s="294"/>
      <c r="Z118" s="295"/>
      <c r="AA118" s="115">
        <f t="shared" si="44"/>
        <v>-337.11094516009325</v>
      </c>
      <c r="AB118" s="108">
        <f t="shared" si="45"/>
        <v>0.90635807078886299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4806</v>
      </c>
      <c r="G119" s="119">
        <f t="shared" si="46"/>
        <v>67428.179999999993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2782.5239949859379</v>
      </c>
      <c r="N119" s="104">
        <f t="shared" si="40"/>
        <v>927.50799832864595</v>
      </c>
      <c r="O119" s="121">
        <f t="shared" si="41"/>
        <v>0</v>
      </c>
      <c r="P119" s="122">
        <f t="shared" si="42"/>
        <v>-72.492001671354046</v>
      </c>
      <c r="Q119" s="123">
        <f t="shared" si="43"/>
        <v>0.92750799832864594</v>
      </c>
      <c r="R119" s="303"/>
      <c r="S119" s="46">
        <v>0.94583333333333264</v>
      </c>
      <c r="T119" s="118">
        <v>1.0177893518518513</v>
      </c>
      <c r="U119" s="109">
        <v>13.866666666666543</v>
      </c>
      <c r="V119" s="110">
        <v>103.63252950185512</v>
      </c>
      <c r="W119" s="124"/>
      <c r="X119" s="125"/>
      <c r="Y119" s="294"/>
      <c r="Z119" s="295"/>
      <c r="AA119" s="115">
        <f t="shared" si="44"/>
        <v>-217.47600501406214</v>
      </c>
      <c r="AB119" s="108">
        <f t="shared" si="45"/>
        <v>0.92750799832864594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3433</v>
      </c>
      <c r="G120" s="119">
        <f t="shared" si="46"/>
        <v>57193.78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3263.7095070343007</v>
      </c>
      <c r="N120" s="104">
        <f t="shared" si="40"/>
        <v>652.74190140686017</v>
      </c>
      <c r="O120" s="121">
        <f t="shared" si="41"/>
        <v>0</v>
      </c>
      <c r="P120" s="122">
        <f t="shared" si="42"/>
        <v>-67.258098593139835</v>
      </c>
      <c r="Q120" s="123">
        <f t="shared" si="43"/>
        <v>0.90658597417619469</v>
      </c>
      <c r="R120" s="303"/>
      <c r="S120" s="46">
        <v>1.0270833333333327</v>
      </c>
      <c r="T120" s="118">
        <v>1.0709027777777771</v>
      </c>
      <c r="U120" s="109">
        <v>13.38333333333324</v>
      </c>
      <c r="V120" s="110">
        <v>63.112234577265397</v>
      </c>
      <c r="W120" s="124"/>
      <c r="X120" s="125"/>
      <c r="Y120" s="294"/>
      <c r="Z120" s="295"/>
      <c r="AA120" s="115">
        <f t="shared" si="44"/>
        <v>-336.29049296569929</v>
      </c>
      <c r="AB120" s="108">
        <f t="shared" si="45"/>
        <v>0.90658597417619469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3125.7139357069209</v>
      </c>
      <c r="N123" s="136">
        <f t="shared" ref="N123:N137" si="52">M123/L123</f>
        <v>841.53836730570947</v>
      </c>
      <c r="O123" s="137">
        <f t="shared" ref="O123:O137" si="53">L123-I123</f>
        <v>0</v>
      </c>
      <c r="P123" s="138">
        <f t="shared" ref="P123:P137" si="54">N123-K123</f>
        <v>-81.53855577121351</v>
      </c>
      <c r="Q123" s="139">
        <f t="shared" ref="Q123:Q137" si="55">N123/K123</f>
        <v>0.91166656458118533</v>
      </c>
      <c r="R123" s="304"/>
      <c r="S123" s="140">
        <v>0.73124999999999996</v>
      </c>
      <c r="T123" s="141">
        <v>1.0709027777777771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-302.85749286450755</v>
      </c>
      <c r="AB123" s="139">
        <f t="shared" ref="AB123:AB137" si="57">M123/J123</f>
        <v>0.91166656458118533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351</v>
      </c>
      <c r="G124" s="146">
        <f t="shared" ref="G124:G137" si="58">E124*F124</f>
        <v>5012.28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59">F124/V124*60</f>
        <v>3263.375919743502</v>
      </c>
      <c r="N124" s="150">
        <f t="shared" si="52"/>
        <v>1087.791973247834</v>
      </c>
      <c r="O124" s="152">
        <f t="shared" si="53"/>
        <v>0</v>
      </c>
      <c r="P124" s="153">
        <f t="shared" si="54"/>
        <v>-112.20802675216601</v>
      </c>
      <c r="Q124" s="154">
        <f t="shared" si="55"/>
        <v>0.90649331103986164</v>
      </c>
      <c r="R124" s="302">
        <f>Q140</f>
        <v>0.90654708383128335</v>
      </c>
      <c r="S124" s="155">
        <v>0.7319444444444444</v>
      </c>
      <c r="T124" s="156">
        <v>0.7364236111111111</v>
      </c>
      <c r="U124" s="157"/>
      <c r="V124" s="158">
        <v>6.4534397868742301</v>
      </c>
      <c r="W124" s="156"/>
      <c r="X124" s="167"/>
      <c r="Y124" s="305"/>
      <c r="Z124" s="306"/>
      <c r="AA124" s="169">
        <f t="shared" si="56"/>
        <v>-336.62408025649802</v>
      </c>
      <c r="AB124" s="154">
        <f t="shared" si="57"/>
        <v>0.90649331103986164</v>
      </c>
      <c r="AC124" s="307">
        <f>AB140</f>
        <v>0.90654708383128335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419</v>
      </c>
      <c r="G125" s="101">
        <f t="shared" si="58"/>
        <v>9972.2000000000007</v>
      </c>
      <c r="H125" s="26">
        <v>2</v>
      </c>
      <c r="I125" s="102">
        <v>4</v>
      </c>
      <c r="J125" s="103">
        <v>3600</v>
      </c>
      <c r="K125" s="104">
        <f t="shared" si="48"/>
        <v>900</v>
      </c>
      <c r="L125" s="105">
        <v>4</v>
      </c>
      <c r="M125" s="103">
        <f t="shared" si="59"/>
        <v>3266.5766699450901</v>
      </c>
      <c r="N125" s="104">
        <f t="shared" si="52"/>
        <v>816.64416748627252</v>
      </c>
      <c r="O125" s="106">
        <f t="shared" si="53"/>
        <v>0</v>
      </c>
      <c r="P125" s="107">
        <f t="shared" si="54"/>
        <v>-83.355832513727478</v>
      </c>
      <c r="Q125" s="108">
        <f t="shared" si="55"/>
        <v>0.90738240831808059</v>
      </c>
      <c r="R125" s="303"/>
      <c r="S125" s="46">
        <v>0.74583333333333324</v>
      </c>
      <c r="T125" s="47">
        <v>0.75116898148148137</v>
      </c>
      <c r="U125" s="109">
        <v>13.54999999999988</v>
      </c>
      <c r="V125" s="110">
        <v>7.6961303958687104</v>
      </c>
      <c r="W125" s="111"/>
      <c r="X125" s="13"/>
      <c r="Y125" s="294"/>
      <c r="Z125" s="295"/>
      <c r="AA125" s="170">
        <f t="shared" si="56"/>
        <v>-333.42333005490991</v>
      </c>
      <c r="AB125" s="108">
        <f t="shared" si="57"/>
        <v>0.90738240831808059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593</v>
      </c>
      <c r="G126" s="101">
        <f t="shared" si="58"/>
        <v>14718.26</v>
      </c>
      <c r="H126" s="26">
        <v>2</v>
      </c>
      <c r="I126" s="102">
        <v>5</v>
      </c>
      <c r="J126" s="103">
        <v>3600</v>
      </c>
      <c r="K126" s="104">
        <f t="shared" si="48"/>
        <v>720</v>
      </c>
      <c r="L126" s="105">
        <v>5</v>
      </c>
      <c r="M126" s="103">
        <f t="shared" si="59"/>
        <v>3264.8405072524952</v>
      </c>
      <c r="N126" s="104">
        <f t="shared" si="52"/>
        <v>652.96810145049903</v>
      </c>
      <c r="O126" s="106">
        <f t="shared" si="53"/>
        <v>0</v>
      </c>
      <c r="P126" s="107">
        <f t="shared" si="54"/>
        <v>-67.031898549500966</v>
      </c>
      <c r="Q126" s="108">
        <f t="shared" si="55"/>
        <v>0.90690014090347093</v>
      </c>
      <c r="R126" s="303"/>
      <c r="S126" s="46">
        <v>0.76111111111111096</v>
      </c>
      <c r="T126" s="47">
        <v>0.76866898148148133</v>
      </c>
      <c r="U126" s="109">
        <v>14.316666666666613</v>
      </c>
      <c r="V126" s="110">
        <v>10.8979289864123</v>
      </c>
      <c r="W126" s="111"/>
      <c r="X126" s="13"/>
      <c r="Y126" s="294"/>
      <c r="Z126" s="295"/>
      <c r="AA126" s="170">
        <f t="shared" si="56"/>
        <v>-335.15949274750483</v>
      </c>
      <c r="AB126" s="108">
        <f t="shared" si="57"/>
        <v>0.90690014090347093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530</v>
      </c>
      <c r="G127" s="101">
        <f t="shared" si="58"/>
        <v>13122.800000000001</v>
      </c>
      <c r="H127" s="26">
        <v>2</v>
      </c>
      <c r="I127" s="102">
        <v>4</v>
      </c>
      <c r="J127" s="103">
        <v>3600</v>
      </c>
      <c r="K127" s="104">
        <f t="shared" si="48"/>
        <v>900</v>
      </c>
      <c r="L127" s="105">
        <v>4</v>
      </c>
      <c r="M127" s="103">
        <f t="shared" si="59"/>
        <v>3261.3241179007764</v>
      </c>
      <c r="N127" s="104">
        <f t="shared" si="52"/>
        <v>815.3310294751941</v>
      </c>
      <c r="O127" s="106">
        <f t="shared" si="53"/>
        <v>0</v>
      </c>
      <c r="P127" s="107">
        <f t="shared" si="54"/>
        <v>-84.6689705248059</v>
      </c>
      <c r="Q127" s="108">
        <f t="shared" si="55"/>
        <v>0.90592336608354895</v>
      </c>
      <c r="R127" s="303"/>
      <c r="S127" s="46">
        <v>0.77777777777777757</v>
      </c>
      <c r="T127" s="47">
        <v>0.78454861111111085</v>
      </c>
      <c r="U127" s="109">
        <v>13.116666666666585</v>
      </c>
      <c r="V127" s="110">
        <v>9.7506407981518795</v>
      </c>
      <c r="W127" s="111"/>
      <c r="X127" s="13"/>
      <c r="Y127" s="294"/>
      <c r="Z127" s="295"/>
      <c r="AA127" s="170">
        <f t="shared" si="56"/>
        <v>-338.6758820992236</v>
      </c>
      <c r="AB127" s="108">
        <f t="shared" si="57"/>
        <v>0.90592336608354895</v>
      </c>
      <c r="AC127" s="308"/>
    </row>
    <row r="128" spans="1:29" ht="15.75" customHeight="1">
      <c r="A128" s="298"/>
      <c r="B128" s="98" t="s">
        <v>118</v>
      </c>
      <c r="C128" s="292" t="s">
        <v>223</v>
      </c>
      <c r="D128" s="293"/>
      <c r="E128" s="99">
        <v>22.32</v>
      </c>
      <c r="F128" s="100">
        <v>651</v>
      </c>
      <c r="G128" s="101">
        <f t="shared" si="58"/>
        <v>14530.32</v>
      </c>
      <c r="H128" s="26">
        <v>2</v>
      </c>
      <c r="I128" s="102">
        <v>5</v>
      </c>
      <c r="J128" s="103">
        <v>3600</v>
      </c>
      <c r="K128" s="104">
        <f t="shared" si="48"/>
        <v>720</v>
      </c>
      <c r="L128" s="105">
        <v>5</v>
      </c>
      <c r="M128" s="103">
        <f t="shared" si="59"/>
        <v>3261.2303284430536</v>
      </c>
      <c r="N128" s="104">
        <f t="shared" si="52"/>
        <v>652.24606568861077</v>
      </c>
      <c r="O128" s="106">
        <f t="shared" si="53"/>
        <v>0</v>
      </c>
      <c r="P128" s="107">
        <f t="shared" si="54"/>
        <v>-67.75393431138923</v>
      </c>
      <c r="Q128" s="108">
        <f t="shared" si="55"/>
        <v>0.9058973134564039</v>
      </c>
      <c r="R128" s="303"/>
      <c r="S128" s="46">
        <v>0.79374999999999973</v>
      </c>
      <c r="T128" s="47">
        <v>0.80206018518518496</v>
      </c>
      <c r="U128" s="109">
        <v>13.249999999999993</v>
      </c>
      <c r="V128" s="110">
        <v>11.977074927623301</v>
      </c>
      <c r="W128" s="111"/>
      <c r="X128" s="114"/>
      <c r="Y128" s="294"/>
      <c r="Z128" s="295"/>
      <c r="AA128" s="170">
        <f t="shared" si="56"/>
        <v>-338.76967155694638</v>
      </c>
      <c r="AB128" s="108">
        <f t="shared" si="57"/>
        <v>0.90589731345640379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903</v>
      </c>
      <c r="G129" s="119">
        <f t="shared" si="58"/>
        <v>16416.54</v>
      </c>
      <c r="H129" s="26">
        <v>2</v>
      </c>
      <c r="I129" s="102">
        <v>3</v>
      </c>
      <c r="J129" s="103">
        <v>3600</v>
      </c>
      <c r="K129" s="104">
        <f t="shared" si="48"/>
        <v>1200</v>
      </c>
      <c r="L129" s="105">
        <v>3</v>
      </c>
      <c r="M129" s="103">
        <f t="shared" si="59"/>
        <v>3261.4046028317948</v>
      </c>
      <c r="N129" s="104">
        <f t="shared" si="52"/>
        <v>1087.1348676105983</v>
      </c>
      <c r="O129" s="106">
        <f t="shared" si="53"/>
        <v>0</v>
      </c>
      <c r="P129" s="107">
        <f t="shared" si="54"/>
        <v>-112.86513238940165</v>
      </c>
      <c r="Q129" s="108">
        <f t="shared" si="55"/>
        <v>0.90594572300883192</v>
      </c>
      <c r="R129" s="303"/>
      <c r="S129" s="46">
        <v>0.81111111111111078</v>
      </c>
      <c r="T129" s="118">
        <v>0.82263888888888859</v>
      </c>
      <c r="U129" s="109">
        <v>13.033333333333186</v>
      </c>
      <c r="V129" s="110">
        <v>16.612474255097599</v>
      </c>
      <c r="W129" s="111"/>
      <c r="X129" s="49"/>
      <c r="Y129" s="294"/>
      <c r="Z129" s="295"/>
      <c r="AA129" s="170">
        <f t="shared" si="56"/>
        <v>-338.59539716820518</v>
      </c>
      <c r="AB129" s="108">
        <f t="shared" si="57"/>
        <v>0.90594572300883192</v>
      </c>
      <c r="AC129" s="308"/>
    </row>
    <row r="130" spans="1:29" ht="15.75" customHeight="1">
      <c r="A130" s="298"/>
      <c r="B130" s="98" t="s">
        <v>118</v>
      </c>
      <c r="C130" s="292" t="s">
        <v>136</v>
      </c>
      <c r="D130" s="293"/>
      <c r="E130" s="99">
        <v>17.89</v>
      </c>
      <c r="F130" s="100">
        <v>1343</v>
      </c>
      <c r="G130" s="119">
        <f t="shared" si="58"/>
        <v>24026.27</v>
      </c>
      <c r="H130" s="26">
        <v>2</v>
      </c>
      <c r="I130" s="102">
        <v>4</v>
      </c>
      <c r="J130" s="103">
        <v>3600</v>
      </c>
      <c r="K130" s="104">
        <f t="shared" si="48"/>
        <v>900</v>
      </c>
      <c r="L130" s="105">
        <v>4</v>
      </c>
      <c r="M130" s="103">
        <f t="shared" si="59"/>
        <v>3265.0399354028018</v>
      </c>
      <c r="N130" s="104">
        <f t="shared" si="52"/>
        <v>816.25998385070045</v>
      </c>
      <c r="O130" s="121">
        <f t="shared" si="53"/>
        <v>0</v>
      </c>
      <c r="P130" s="122">
        <f t="shared" si="54"/>
        <v>-83.740016149299549</v>
      </c>
      <c r="Q130" s="123">
        <f t="shared" si="55"/>
        <v>0.90695553761188941</v>
      </c>
      <c r="R130" s="303"/>
      <c r="S130" s="46">
        <v>0.83194444444444404</v>
      </c>
      <c r="T130" s="118">
        <v>0.84907407407407365</v>
      </c>
      <c r="U130" s="109">
        <v>13.399999999999856</v>
      </c>
      <c r="V130" s="110">
        <v>24.679636878640199</v>
      </c>
      <c r="W130" s="111"/>
      <c r="X130" s="114"/>
      <c r="Y130" s="294"/>
      <c r="Z130" s="295"/>
      <c r="AA130" s="170">
        <f t="shared" si="56"/>
        <v>-334.9600645971982</v>
      </c>
      <c r="AB130" s="108">
        <f t="shared" si="57"/>
        <v>0.90695553761188941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453</v>
      </c>
      <c r="G131" s="119">
        <f t="shared" si="58"/>
        <v>10781.4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3266.2581337398915</v>
      </c>
      <c r="N131" s="104">
        <f t="shared" si="52"/>
        <v>816.56453343497287</v>
      </c>
      <c r="O131" s="121">
        <f t="shared" si="53"/>
        <v>0</v>
      </c>
      <c r="P131" s="122">
        <f t="shared" si="54"/>
        <v>-83.435466565027127</v>
      </c>
      <c r="Q131" s="123">
        <f t="shared" si="55"/>
        <v>0.90729392603885872</v>
      </c>
      <c r="R131" s="303"/>
      <c r="S131" s="46">
        <v>0.85833333333333295</v>
      </c>
      <c r="T131" s="118">
        <v>0.86410879629629589</v>
      </c>
      <c r="U131" s="109">
        <v>13.333333333333393</v>
      </c>
      <c r="V131" s="110">
        <v>8.3214488528127095</v>
      </c>
      <c r="W131" s="111"/>
      <c r="X131" s="114"/>
      <c r="Y131" s="294"/>
      <c r="Z131" s="295"/>
      <c r="AA131" s="170">
        <f t="shared" si="56"/>
        <v>-333.74186626010851</v>
      </c>
      <c r="AB131" s="108">
        <f t="shared" si="57"/>
        <v>0.90729392603885872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767</v>
      </c>
      <c r="G132" s="119">
        <f t="shared" si="58"/>
        <v>19036.939999999999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3263.6980368587406</v>
      </c>
      <c r="N132" s="104">
        <f t="shared" si="52"/>
        <v>652.73960737174809</v>
      </c>
      <c r="O132" s="121">
        <f t="shared" si="53"/>
        <v>0</v>
      </c>
      <c r="P132" s="122">
        <f t="shared" si="54"/>
        <v>-67.260392628251907</v>
      </c>
      <c r="Q132" s="123">
        <f t="shared" si="55"/>
        <v>0.90658278801631675</v>
      </c>
      <c r="R132" s="303"/>
      <c r="S132" s="46">
        <v>0.87361111111111067</v>
      </c>
      <c r="T132" s="118">
        <v>0.88340277777777731</v>
      </c>
      <c r="U132" s="109">
        <v>13.683333333333287</v>
      </c>
      <c r="V132" s="110">
        <v>14.100569194904301</v>
      </c>
      <c r="W132" s="124"/>
      <c r="X132" s="125"/>
      <c r="Y132" s="294"/>
      <c r="Z132" s="295"/>
      <c r="AA132" s="170">
        <f t="shared" si="56"/>
        <v>-336.30196314125942</v>
      </c>
      <c r="AB132" s="108">
        <f t="shared" si="57"/>
        <v>0.90658278801631687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768</v>
      </c>
      <c r="G133" s="119">
        <f t="shared" si="58"/>
        <v>19015.68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3260.2879299559163</v>
      </c>
      <c r="N133" s="104">
        <f t="shared" si="52"/>
        <v>815.07198248897907</v>
      </c>
      <c r="O133" s="121">
        <f t="shared" si="53"/>
        <v>0</v>
      </c>
      <c r="P133" s="122">
        <f t="shared" si="54"/>
        <v>-84.928017511020926</v>
      </c>
      <c r="Q133" s="123">
        <f t="shared" si="55"/>
        <v>0.9056355360988656</v>
      </c>
      <c r="R133" s="303"/>
      <c r="S133" s="46">
        <v>0.89305555555555505</v>
      </c>
      <c r="T133" s="118">
        <v>0.90287037037036988</v>
      </c>
      <c r="U133" s="109">
        <v>13.899999999999935</v>
      </c>
      <c r="V133" s="110">
        <v>14.133721005623901</v>
      </c>
      <c r="W133" s="124"/>
      <c r="X133" s="125"/>
      <c r="Y133" s="294"/>
      <c r="Z133" s="295"/>
      <c r="AA133" s="170">
        <f t="shared" si="56"/>
        <v>-339.7120700440837</v>
      </c>
      <c r="AB133" s="108">
        <f t="shared" si="57"/>
        <v>0.9056355360988656</v>
      </c>
      <c r="AC133" s="308"/>
    </row>
    <row r="134" spans="1:29" ht="15.75" customHeight="1">
      <c r="A134" s="298"/>
      <c r="B134" s="98" t="s">
        <v>118</v>
      </c>
      <c r="C134" s="292" t="s">
        <v>143</v>
      </c>
      <c r="D134" s="293"/>
      <c r="E134" s="99">
        <v>18.18</v>
      </c>
      <c r="F134" s="100">
        <v>1411</v>
      </c>
      <c r="G134" s="119">
        <f t="shared" si="58"/>
        <v>25651.98</v>
      </c>
      <c r="H134" s="26"/>
      <c r="I134" s="102">
        <v>3</v>
      </c>
      <c r="J134" s="103">
        <v>3600</v>
      </c>
      <c r="K134" s="104">
        <f t="shared" si="48"/>
        <v>1200</v>
      </c>
      <c r="L134" s="116">
        <v>3</v>
      </c>
      <c r="M134" s="103">
        <f t="shared" si="59"/>
        <v>3263.9792023103487</v>
      </c>
      <c r="N134" s="104">
        <f t="shared" si="52"/>
        <v>1087.9930674367829</v>
      </c>
      <c r="O134" s="121">
        <f t="shared" si="53"/>
        <v>0</v>
      </c>
      <c r="P134" s="122">
        <f t="shared" si="54"/>
        <v>-112.00693256321711</v>
      </c>
      <c r="Q134" s="123">
        <f t="shared" si="55"/>
        <v>0.90666088953065238</v>
      </c>
      <c r="R134" s="303"/>
      <c r="S134" s="46">
        <v>0.91319444444444386</v>
      </c>
      <c r="T134" s="118">
        <v>0.93120370370370309</v>
      </c>
      <c r="U134" s="109">
        <v>14.866666666666539</v>
      </c>
      <c r="V134" s="110">
        <v>25.937665270684001</v>
      </c>
      <c r="W134" s="124"/>
      <c r="X134" s="125"/>
      <c r="Y134" s="294"/>
      <c r="Z134" s="295"/>
      <c r="AA134" s="170">
        <f t="shared" si="56"/>
        <v>-336.02079768965132</v>
      </c>
      <c r="AB134" s="108">
        <f t="shared" si="57"/>
        <v>0.90666088953065238</v>
      </c>
      <c r="AC134" s="308"/>
    </row>
    <row r="135" spans="1:29" ht="15.75" customHeight="1">
      <c r="A135" s="298"/>
      <c r="B135" s="98" t="s">
        <v>118</v>
      </c>
      <c r="C135" s="292" t="s">
        <v>136</v>
      </c>
      <c r="D135" s="293"/>
      <c r="E135" s="99">
        <v>17.89</v>
      </c>
      <c r="F135" s="100">
        <v>2286</v>
      </c>
      <c r="G135" s="119">
        <f t="shared" si="58"/>
        <v>40896.54</v>
      </c>
      <c r="H135" s="60"/>
      <c r="I135" s="102">
        <v>4</v>
      </c>
      <c r="J135" s="103">
        <v>3600</v>
      </c>
      <c r="K135" s="104">
        <f t="shared" si="48"/>
        <v>900</v>
      </c>
      <c r="L135" s="116">
        <v>4</v>
      </c>
      <c r="M135" s="103">
        <f t="shared" si="59"/>
        <v>3265.5029824085373</v>
      </c>
      <c r="N135" s="104">
        <f t="shared" si="52"/>
        <v>816.37574560213432</v>
      </c>
      <c r="O135" s="121">
        <f t="shared" si="53"/>
        <v>0</v>
      </c>
      <c r="P135" s="122">
        <f t="shared" si="54"/>
        <v>-83.624254397865684</v>
      </c>
      <c r="Q135" s="123">
        <f t="shared" si="55"/>
        <v>0.90708416178014928</v>
      </c>
      <c r="R135" s="303"/>
      <c r="S135" s="46">
        <v>0.94027777777777721</v>
      </c>
      <c r="T135" s="118">
        <v>0.96944444444444389</v>
      </c>
      <c r="U135" s="109">
        <v>13.066666666666737</v>
      </c>
      <c r="V135" s="110">
        <v>42.002717724923002</v>
      </c>
      <c r="W135" s="124"/>
      <c r="X135" s="125"/>
      <c r="Y135" s="294"/>
      <c r="Z135" s="295"/>
      <c r="AA135" s="170">
        <f t="shared" si="56"/>
        <v>-334.49701759146274</v>
      </c>
      <c r="AB135" s="108">
        <f t="shared" si="57"/>
        <v>0.90708416178014928</v>
      </c>
      <c r="AC135" s="308"/>
    </row>
    <row r="136" spans="1:29" ht="15.75" customHeight="1">
      <c r="A136" s="298"/>
      <c r="B136" s="98" t="s">
        <v>118</v>
      </c>
      <c r="C136" s="292" t="s">
        <v>223</v>
      </c>
      <c r="D136" s="293"/>
      <c r="E136" s="99">
        <v>22.32</v>
      </c>
      <c r="F136" s="100">
        <v>1072</v>
      </c>
      <c r="G136" s="119">
        <f t="shared" si="58"/>
        <v>23927.040000000001</v>
      </c>
      <c r="H136" s="60"/>
      <c r="I136" s="102">
        <v>5</v>
      </c>
      <c r="J136" s="103">
        <v>3600</v>
      </c>
      <c r="K136" s="104">
        <f t="shared" si="48"/>
        <v>720</v>
      </c>
      <c r="L136" s="116">
        <v>5</v>
      </c>
      <c r="M136" s="103">
        <f t="shared" si="59"/>
        <v>3261.8146360782348</v>
      </c>
      <c r="N136" s="104">
        <f t="shared" si="52"/>
        <v>652.36292721564701</v>
      </c>
      <c r="O136" s="121">
        <f t="shared" si="53"/>
        <v>0</v>
      </c>
      <c r="P136" s="122">
        <f t="shared" si="54"/>
        <v>-67.637072784352995</v>
      </c>
      <c r="Q136" s="123">
        <f t="shared" si="55"/>
        <v>0.90605962113284311</v>
      </c>
      <c r="R136" s="303"/>
      <c r="S136" s="46">
        <v>0.97986111111111052</v>
      </c>
      <c r="T136" s="118">
        <v>0.99355324074074014</v>
      </c>
      <c r="U136" s="109">
        <v>14.999999999999947</v>
      </c>
      <c r="V136" s="110">
        <v>19.719084980663901</v>
      </c>
      <c r="W136" s="124"/>
      <c r="X136" s="125"/>
      <c r="Y136" s="294"/>
      <c r="Z136" s="295"/>
      <c r="AA136" s="170">
        <f t="shared" si="56"/>
        <v>-338.1853639217652</v>
      </c>
      <c r="AB136" s="108">
        <f t="shared" si="57"/>
        <v>0.906059621132843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6459</v>
      </c>
      <c r="G137" s="119">
        <f t="shared" si="58"/>
        <v>92234.51999999999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3264.6400222255029</v>
      </c>
      <c r="N137" s="104">
        <f t="shared" si="52"/>
        <v>1088.2133407418344</v>
      </c>
      <c r="O137" s="121">
        <f t="shared" si="53"/>
        <v>0</v>
      </c>
      <c r="P137" s="122">
        <f t="shared" si="54"/>
        <v>-111.78665925816563</v>
      </c>
      <c r="Q137" s="123">
        <f t="shared" si="55"/>
        <v>0.9068444506181953</v>
      </c>
      <c r="R137" s="303"/>
      <c r="S137" s="46">
        <v>1.0027777777777771</v>
      </c>
      <c r="T137" s="118">
        <v>1.0852083333333327</v>
      </c>
      <c r="U137" s="109">
        <v>13.283333333333225</v>
      </c>
      <c r="V137" s="110">
        <v>118.708340693506</v>
      </c>
      <c r="W137" s="111"/>
      <c r="X137" s="114"/>
      <c r="Y137" s="294"/>
      <c r="Z137" s="295"/>
      <c r="AA137" s="170">
        <f t="shared" si="56"/>
        <v>-335.35997777449711</v>
      </c>
      <c r="AB137" s="108">
        <f t="shared" si="57"/>
        <v>0.9068444506181953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3263.56950179262</v>
      </c>
      <c r="N140" s="136">
        <f>M140/L140</f>
        <v>815.89237544815501</v>
      </c>
      <c r="O140" s="137">
        <f>L140-I140</f>
        <v>0</v>
      </c>
      <c r="P140" s="138">
        <f>N140-K140</f>
        <v>-84.107624551844992</v>
      </c>
      <c r="Q140" s="139">
        <f>N140/K140</f>
        <v>0.90654708383128335</v>
      </c>
      <c r="R140" s="304"/>
      <c r="S140" s="140">
        <v>0.7319444444444444</v>
      </c>
      <c r="T140" s="141">
        <v>1.0852083333333327</v>
      </c>
      <c r="U140" s="142"/>
      <c r="V140" s="164"/>
      <c r="W140" s="165"/>
      <c r="X140" s="136"/>
      <c r="Y140" s="290"/>
      <c r="Z140" s="291"/>
      <c r="AA140" s="172">
        <f>M140-J140</f>
        <v>-336.43049820737997</v>
      </c>
      <c r="AB140" s="139">
        <f>M140/J140</f>
        <v>0.90654708383128335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528" priority="1" operator="greaterThan">
      <formula>0</formula>
    </cfRule>
  </conditionalFormatting>
  <conditionalFormatting sqref="P5:P140 AA5:AA140">
    <cfRule type="cellIs" dxfId="527" priority="4" operator="lessThan">
      <formula>0</formula>
    </cfRule>
  </conditionalFormatting>
  <conditionalFormatting sqref="Q5:Q140 AB5:AB140">
    <cfRule type="cellIs" dxfId="526" priority="2" operator="greaterThan">
      <formula>1</formula>
    </cfRule>
    <cfRule type="cellIs" dxfId="525" priority="3" operator="lessThan">
      <formula>0.8</formula>
    </cfRule>
  </conditionalFormatting>
  <conditionalFormatting sqref="AC5:AC6 R5:R140 AC73:AC78">
    <cfRule type="cellIs" dxfId="524" priority="5" operator="lessThan">
      <formula>0.8</formula>
    </cfRule>
  </conditionalFormatting>
  <conditionalFormatting sqref="AC12:AC20">
    <cfRule type="cellIs" dxfId="523" priority="12" operator="lessThan">
      <formula>0.8</formula>
    </cfRule>
  </conditionalFormatting>
  <conditionalFormatting sqref="AC22">
    <cfRule type="cellIs" dxfId="522" priority="11" operator="lessThan">
      <formula>0.8</formula>
    </cfRule>
  </conditionalFormatting>
  <conditionalFormatting sqref="AC39">
    <cfRule type="cellIs" dxfId="521" priority="7" operator="lessThan">
      <formula>0.8</formula>
    </cfRule>
  </conditionalFormatting>
  <conditionalFormatting sqref="AC56:AC61">
    <cfRule type="cellIs" dxfId="520" priority="6" operator="lessThan">
      <formula>0.8</formula>
    </cfRule>
  </conditionalFormatting>
  <conditionalFormatting sqref="AC90">
    <cfRule type="cellIs" dxfId="519" priority="10" operator="lessThan">
      <formula>0.8</formula>
    </cfRule>
  </conditionalFormatting>
  <conditionalFormatting sqref="AC107">
    <cfRule type="cellIs" dxfId="518" priority="9" operator="lessThan">
      <formula>0.8</formula>
    </cfRule>
  </conditionalFormatting>
  <conditionalFormatting sqref="AC124:AC129">
    <cfRule type="cellIs" dxfId="517" priority="8" operator="lessThan">
      <formula>0.8</formula>
    </cfRule>
  </conditionalFormatting>
  <dataValidations count="1">
    <dataValidation type="list" allowBlank="1" showInputMessage="1" showErrorMessage="1" sqref="Y5:Z140" xr:uid="{C96F0B3B-326E-4323-B29B-739E952A076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3D07-6888-4FE9-B004-D800247C2591}">
  <sheetPr codeName="工作表9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3" sqref="K43"/>
      <selection pane="bottomLeft" activeCell="K43" sqref="K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68237</v>
      </c>
      <c r="E1" s="86" t="s">
        <v>3</v>
      </c>
      <c r="F1" s="87">
        <f>SUM(G5:G140)</f>
        <v>2873118.97</v>
      </c>
      <c r="G1" s="88" t="s">
        <v>84</v>
      </c>
      <c r="H1" s="89">
        <f>L21+L38+L55+L72+L89+L106+L123+L140</f>
        <v>137.22380952380954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46288</v>
      </c>
      <c r="B2" s="348"/>
      <c r="C2" s="90" t="s">
        <v>40</v>
      </c>
      <c r="D2" s="91">
        <f>AVERAGE(N21,N38,N55,N72,N89,N106,N123,N140)</f>
        <v>206.61910267046932</v>
      </c>
      <c r="E2" s="91" t="s">
        <v>91</v>
      </c>
      <c r="F2" s="92">
        <f>F1/D1</f>
        <v>42.105001245658514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4113</v>
      </c>
      <c r="G5" s="146">
        <f t="shared" ref="G5:G7" si="0">E5*F5</f>
        <v>81026.099999999991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1085.007288176849</v>
      </c>
      <c r="N5" s="150">
        <f>M5/L5</f>
        <v>83.462099090526848</v>
      </c>
      <c r="O5" s="152">
        <f>L5-I5</f>
        <v>0</v>
      </c>
      <c r="P5" s="153">
        <f>N5-K5</f>
        <v>-8.8455932171654581</v>
      </c>
      <c r="Q5" s="154">
        <f>N5/K5</f>
        <v>0.90417274014737425</v>
      </c>
      <c r="R5" s="302">
        <f>Q21</f>
        <v>0.9027677497577411</v>
      </c>
      <c r="S5" s="155">
        <v>0.25</v>
      </c>
      <c r="T5" s="156">
        <v>0.40793981481481478</v>
      </c>
      <c r="U5" s="157"/>
      <c r="V5" s="158">
        <v>227.44547680842535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-114.99271182315101</v>
      </c>
      <c r="AF5" s="130">
        <f>M5/J5</f>
        <v>0.90417274014737414</v>
      </c>
      <c r="AG5" s="381">
        <f>AF21</f>
        <v>0.9027677497577411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3586</v>
      </c>
      <c r="G6" s="101">
        <f t="shared" si="0"/>
        <v>202357.98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1806.1548219448428</v>
      </c>
      <c r="N6" s="104">
        <f>M6/L6</f>
        <v>75.256450914368443</v>
      </c>
      <c r="O6" s="106">
        <f>L6-I6</f>
        <v>0</v>
      </c>
      <c r="P6" s="107">
        <f>N6-K6</f>
        <v>-8.0768824189648853</v>
      </c>
      <c r="Q6" s="108">
        <f>N6/K6</f>
        <v>0.90307741097242133</v>
      </c>
      <c r="R6" s="303"/>
      <c r="S6" s="46">
        <v>0.41111111111111109</v>
      </c>
      <c r="T6" s="47">
        <v>0.49383101851851852</v>
      </c>
      <c r="U6" s="109">
        <v>4.5666666666666877</v>
      </c>
      <c r="V6" s="110">
        <v>119.12600037704335</v>
      </c>
      <c r="W6" s="111">
        <v>0.49383101851851852</v>
      </c>
      <c r="X6" s="114">
        <v>0.53263888888888888</v>
      </c>
      <c r="Y6" s="12"/>
      <c r="Z6" s="196"/>
      <c r="AA6" s="294"/>
      <c r="AB6" s="295"/>
      <c r="AC6" s="12"/>
      <c r="AD6" s="196"/>
      <c r="AE6" s="115">
        <f>M6-J6</f>
        <v>-193.84517805515725</v>
      </c>
      <c r="AF6" s="108">
        <f>M6/J6</f>
        <v>0.90307741097242133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4072</v>
      </c>
      <c r="G7" s="101">
        <f t="shared" si="0"/>
        <v>242365.44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1803.2301886185621</v>
      </c>
      <c r="N7" s="104">
        <f>M7/L7</f>
        <v>75.134591192440084</v>
      </c>
      <c r="O7" s="106">
        <f>L7-I7</f>
        <v>0</v>
      </c>
      <c r="P7" s="107">
        <f>N7-K7</f>
        <v>-8.1987421408932448</v>
      </c>
      <c r="Q7" s="108">
        <f>N7/K7</f>
        <v>0.90161509430928111</v>
      </c>
      <c r="R7" s="303"/>
      <c r="S7" s="46">
        <v>0.53263888888888888</v>
      </c>
      <c r="T7" s="47">
        <v>0.62672453703703701</v>
      </c>
      <c r="U7" s="109">
        <v>55.883333333333326</v>
      </c>
      <c r="V7" s="110">
        <v>135.49018951771836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-196.76981138143788</v>
      </c>
      <c r="AF7" s="108">
        <f>M7/J7</f>
        <v>0.90161509430928111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1564.7974329134179</v>
      </c>
      <c r="N21" s="136">
        <f>M21/L21</f>
        <v>76.957250799020557</v>
      </c>
      <c r="O21" s="137">
        <f>L21-I21</f>
        <v>0</v>
      </c>
      <c r="P21" s="138">
        <f>N21-K21</f>
        <v>-8.2886508403237116</v>
      </c>
      <c r="Q21" s="139">
        <f>N21/K21</f>
        <v>0.9027677497577411</v>
      </c>
      <c r="R21" s="304"/>
      <c r="S21" s="140">
        <v>0.25</v>
      </c>
      <c r="T21" s="141">
        <v>0.62672453703703701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>M21-J21</f>
        <v>-168.53590041991538</v>
      </c>
      <c r="AF21" s="139">
        <f>M21/J21</f>
        <v>0.9027677497577411</v>
      </c>
      <c r="AG21" s="376"/>
    </row>
    <row r="22" spans="1:33" ht="15.75" customHeight="1">
      <c r="A22" s="296" t="s">
        <v>174</v>
      </c>
      <c r="B22" s="144" t="s">
        <v>166</v>
      </c>
      <c r="C22" s="300" t="s">
        <v>256</v>
      </c>
      <c r="D22" s="301"/>
      <c r="E22" s="145">
        <v>29.87</v>
      </c>
      <c r="F22" s="157">
        <v>5619</v>
      </c>
      <c r="G22" s="146">
        <f t="shared" ref="G22:G25" si="5">E22*F22</f>
        <v>167839.53</v>
      </c>
      <c r="H22" s="147"/>
      <c r="I22" s="151">
        <v>21</v>
      </c>
      <c r="J22" s="149">
        <v>2790</v>
      </c>
      <c r="K22" s="150">
        <f>J22/I22</f>
        <v>132.85714285714286</v>
      </c>
      <c r="L22" s="105">
        <v>22</v>
      </c>
      <c r="M22" s="149">
        <f>F22/V22*60</f>
        <v>2478.0000000000005</v>
      </c>
      <c r="N22" s="150">
        <f>M22/L22</f>
        <v>112.63636363636365</v>
      </c>
      <c r="O22" s="152">
        <f>L22-I22</f>
        <v>1</v>
      </c>
      <c r="P22" s="153">
        <f>N22-K22</f>
        <v>-20.220779220779207</v>
      </c>
      <c r="Q22" s="154">
        <f>N22/K22</f>
        <v>0.84780058651026402</v>
      </c>
      <c r="R22" s="302">
        <f>Q38</f>
        <v>0.88684159618463809</v>
      </c>
      <c r="S22" s="155">
        <v>0.25</v>
      </c>
      <c r="T22" s="156">
        <v>0.34447916666666667</v>
      </c>
      <c r="U22" s="157"/>
      <c r="V22" s="158">
        <v>136.05326876513317</v>
      </c>
      <c r="W22" s="95"/>
      <c r="X22" s="96"/>
      <c r="Y22" s="12"/>
      <c r="Z22" s="196"/>
      <c r="AA22" s="305"/>
      <c r="AB22" s="306"/>
      <c r="AC22" s="12"/>
      <c r="AD22" s="196"/>
      <c r="AE22" s="113">
        <f>M22-J22</f>
        <v>-311.99999999999955</v>
      </c>
      <c r="AF22" s="154">
        <f>M22/J22</f>
        <v>0.88817204301075281</v>
      </c>
      <c r="AG22" s="374">
        <f>AF38</f>
        <v>0.89779025786592992</v>
      </c>
    </row>
    <row r="23" spans="1:33" ht="15.75" customHeight="1">
      <c r="A23" s="297"/>
      <c r="B23" s="161" t="s">
        <v>189</v>
      </c>
      <c r="C23" s="292" t="s">
        <v>206</v>
      </c>
      <c r="D23" s="293"/>
      <c r="E23" s="99">
        <v>36.450000000000003</v>
      </c>
      <c r="F23" s="109">
        <v>1898</v>
      </c>
      <c r="G23" s="101">
        <f t="shared" si="5"/>
        <v>69182.100000000006</v>
      </c>
      <c r="H23" s="26"/>
      <c r="I23" s="105">
        <v>20</v>
      </c>
      <c r="J23" s="103">
        <v>2100</v>
      </c>
      <c r="K23" s="104">
        <f t="shared" si="1"/>
        <v>105</v>
      </c>
      <c r="L23" s="105">
        <v>20</v>
      </c>
      <c r="M23" s="103">
        <f>F23/V23*60</f>
        <v>1893.0683422374998</v>
      </c>
      <c r="N23" s="104">
        <f>M23/L23</f>
        <v>94.653417111874987</v>
      </c>
      <c r="O23" s="106">
        <f>L23-I23</f>
        <v>0</v>
      </c>
      <c r="P23" s="107">
        <f>N23-K23</f>
        <v>-10.346582888125013</v>
      </c>
      <c r="Q23" s="108">
        <f>N23/K23</f>
        <v>0.90146111535119033</v>
      </c>
      <c r="R23" s="303"/>
      <c r="S23" s="46">
        <v>0.34791666666666665</v>
      </c>
      <c r="T23" s="47">
        <v>0.38968749999999996</v>
      </c>
      <c r="U23" s="109">
        <v>4.9499999999999744</v>
      </c>
      <c r="V23" s="110">
        <v>60.156306805807276</v>
      </c>
      <c r="W23" s="111"/>
      <c r="X23" s="114"/>
      <c r="Y23" s="12"/>
      <c r="Z23" s="196"/>
      <c r="AA23" s="294"/>
      <c r="AB23" s="295"/>
      <c r="AC23" s="12"/>
      <c r="AD23" s="196"/>
      <c r="AE23" s="115">
        <f>M23-J23</f>
        <v>-206.93165776250021</v>
      </c>
      <c r="AF23" s="108">
        <f>M23/J23</f>
        <v>0.90146111535119033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2426</v>
      </c>
      <c r="G24" s="101">
        <f t="shared" si="5"/>
        <v>148204.34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1804.2426614057974</v>
      </c>
      <c r="N24" s="104">
        <f>M24/L24</f>
        <v>90.212133070289866</v>
      </c>
      <c r="O24" s="106">
        <f>L24-I24</f>
        <v>0</v>
      </c>
      <c r="P24" s="107">
        <f>N24-K24</f>
        <v>-9.7878669297101339</v>
      </c>
      <c r="Q24" s="108">
        <f>N24/K24</f>
        <v>0.90212133070289868</v>
      </c>
      <c r="R24" s="303"/>
      <c r="S24" s="46">
        <v>0.39305555555555555</v>
      </c>
      <c r="T24" s="47">
        <v>0.44907407407407407</v>
      </c>
      <c r="U24" s="109">
        <v>4.8500000000000387</v>
      </c>
      <c r="V24" s="110">
        <v>80.676509381828481</v>
      </c>
      <c r="W24" s="111">
        <v>0.44907407407407407</v>
      </c>
      <c r="X24" s="114">
        <v>0.48749999999999993</v>
      </c>
      <c r="Y24" s="12"/>
      <c r="Z24" s="196"/>
      <c r="AA24" s="294"/>
      <c r="AB24" s="295"/>
      <c r="AC24" s="12"/>
      <c r="AD24" s="196"/>
      <c r="AE24" s="115">
        <f>M24-J24</f>
        <v>-195.75733859420257</v>
      </c>
      <c r="AF24" s="108">
        <f>M24/J24</f>
        <v>0.90212133070289868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2544</v>
      </c>
      <c r="G25" s="101">
        <f t="shared" si="5"/>
        <v>136765.44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1806.0443887848185</v>
      </c>
      <c r="N25" s="104">
        <f>M25/L25</f>
        <v>90.302219439240929</v>
      </c>
      <c r="O25" s="106">
        <f>L25-I25</f>
        <v>0</v>
      </c>
      <c r="P25" s="107">
        <f>N25-K25</f>
        <v>-9.697780560759071</v>
      </c>
      <c r="Q25" s="108">
        <f>N25/K25</f>
        <v>0.90302219439240927</v>
      </c>
      <c r="R25" s="303"/>
      <c r="S25" s="46">
        <v>0.48749999999999993</v>
      </c>
      <c r="T25" s="47">
        <v>0.54618055555555545</v>
      </c>
      <c r="U25" s="109">
        <v>55.333333333333243</v>
      </c>
      <c r="V25" s="110">
        <v>84.51619514330018</v>
      </c>
      <c r="W25" s="111"/>
      <c r="X25" s="114"/>
      <c r="Y25" s="12"/>
      <c r="Z25" s="196"/>
      <c r="AA25" s="294"/>
      <c r="AB25" s="295"/>
      <c r="AC25" s="12"/>
      <c r="AD25" s="196"/>
      <c r="AE25" s="115">
        <f>M25-J25</f>
        <v>-193.95561121518153</v>
      </c>
      <c r="AF25" s="108">
        <f>M25/J25</f>
        <v>0.90302219439240927</v>
      </c>
      <c r="AG25" s="375"/>
    </row>
    <row r="26" spans="1:33" ht="15.75" customHeight="1">
      <c r="A26" s="298"/>
      <c r="B26" s="161"/>
      <c r="C26" s="292"/>
      <c r="D26" s="29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12"/>
      <c r="Z26" s="196"/>
      <c r="AA26" s="294"/>
      <c r="AB26" s="295"/>
      <c r="AC26" s="12"/>
      <c r="AD26" s="196"/>
      <c r="AE26" s="115"/>
      <c r="AF26" s="108"/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6">AVERAGE(I22:I37)</f>
        <v>20.25</v>
      </c>
      <c r="J38" s="135">
        <f t="shared" si="6"/>
        <v>2222.5</v>
      </c>
      <c r="K38" s="136">
        <f t="shared" ref="K38" si="7">J38/I38</f>
        <v>109.75308641975309</v>
      </c>
      <c r="L38" s="134">
        <f t="shared" ref="L38:M38" si="8">AVERAGE(L22:L37)</f>
        <v>20.5</v>
      </c>
      <c r="M38" s="135">
        <f t="shared" si="8"/>
        <v>1995.3388481070292</v>
      </c>
      <c r="N38" s="136">
        <f t="shared" ref="N38:N43" si="9">M38/L38</f>
        <v>97.333602346684359</v>
      </c>
      <c r="O38" s="137">
        <f t="shared" ref="O38:O43" si="10">L38-I38</f>
        <v>0.25</v>
      </c>
      <c r="P38" s="138">
        <f t="shared" ref="P38:P43" si="11">N38-K38</f>
        <v>-12.41948407306873</v>
      </c>
      <c r="Q38" s="139">
        <f t="shared" ref="Q38:Q43" si="12">N38/K38</f>
        <v>0.88684159618463809</v>
      </c>
      <c r="R38" s="304"/>
      <c r="S38" s="140">
        <v>0.25</v>
      </c>
      <c r="T38" s="141">
        <v>0.54618055555555545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3" si="13">M38-J38</f>
        <v>-227.16115189297079</v>
      </c>
      <c r="AF38" s="139">
        <f t="shared" ref="AF38:AF43" si="14">M38/J38</f>
        <v>0.89779025786592992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2093</v>
      </c>
      <c r="G39" s="146">
        <f t="shared" ref="G39:G43" si="15">E39*F39</f>
        <v>149754.15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1805.6185926713983</v>
      </c>
      <c r="N39" s="150">
        <f t="shared" si="9"/>
        <v>82.073572394154468</v>
      </c>
      <c r="O39" s="152">
        <f t="shared" si="10"/>
        <v>0</v>
      </c>
      <c r="P39" s="153">
        <f t="shared" si="11"/>
        <v>-8.8355185149364388</v>
      </c>
      <c r="Q39" s="154">
        <f t="shared" si="12"/>
        <v>0.90280929633569917</v>
      </c>
      <c r="R39" s="302">
        <f>Q55</f>
        <v>0.90311759756539578</v>
      </c>
      <c r="S39" s="155">
        <v>0.25</v>
      </c>
      <c r="T39" s="156">
        <v>0.29828703703703702</v>
      </c>
      <c r="U39" s="157"/>
      <c r="V39" s="158">
        <v>69.549571825246545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3"/>
        <v>-194.38140732860165</v>
      </c>
      <c r="AF39" s="154">
        <f t="shared" si="14"/>
        <v>0.90280929633569917</v>
      </c>
      <c r="AG39" s="307">
        <f>AF55</f>
        <v>0.90311759756539578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2157</v>
      </c>
      <c r="G40" s="101">
        <f t="shared" si="15"/>
        <v>128427.78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1807.4273887531583</v>
      </c>
      <c r="N40" s="104">
        <f t="shared" si="9"/>
        <v>78.583799511006887</v>
      </c>
      <c r="O40" s="106">
        <f t="shared" si="10"/>
        <v>0</v>
      </c>
      <c r="P40" s="107">
        <f t="shared" si="11"/>
        <v>-8.3727222281235498</v>
      </c>
      <c r="Q40" s="108">
        <f t="shared" si="12"/>
        <v>0.90371369437657922</v>
      </c>
      <c r="R40" s="303"/>
      <c r="S40" s="46">
        <v>0.30208333333333331</v>
      </c>
      <c r="T40" s="47">
        <v>0.35180555555555554</v>
      </c>
      <c r="U40" s="109">
        <v>5.4666666666666686</v>
      </c>
      <c r="V40" s="110">
        <v>71.604536262604455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3"/>
        <v>-192.57261124684169</v>
      </c>
      <c r="AF40" s="108">
        <f t="shared" si="14"/>
        <v>0.90371369437657911</v>
      </c>
      <c r="AG40" s="308"/>
    </row>
    <row r="41" spans="1:33" ht="15.75" customHeight="1">
      <c r="A41" s="311"/>
      <c r="B41" s="161" t="s">
        <v>171</v>
      </c>
      <c r="C41" s="292" t="s">
        <v>172</v>
      </c>
      <c r="D41" s="293"/>
      <c r="E41" s="99">
        <v>58.67</v>
      </c>
      <c r="F41" s="100">
        <v>3369</v>
      </c>
      <c r="G41" s="101">
        <f t="shared" si="15"/>
        <v>197659.23</v>
      </c>
      <c r="H41" s="26"/>
      <c r="I41" s="102">
        <v>23</v>
      </c>
      <c r="J41" s="103">
        <v>2000</v>
      </c>
      <c r="K41" s="104">
        <f t="shared" si="1"/>
        <v>86.956521739130437</v>
      </c>
      <c r="L41" s="105">
        <v>23</v>
      </c>
      <c r="M41" s="103">
        <f>F41/V41*60</f>
        <v>1804.7093623021292</v>
      </c>
      <c r="N41" s="104">
        <f t="shared" si="9"/>
        <v>78.465624447918657</v>
      </c>
      <c r="O41" s="106">
        <f t="shared" si="10"/>
        <v>0</v>
      </c>
      <c r="P41" s="107">
        <f t="shared" si="11"/>
        <v>-8.4908972912117804</v>
      </c>
      <c r="Q41" s="108">
        <f t="shared" si="12"/>
        <v>0.90235468115106454</v>
      </c>
      <c r="R41" s="303"/>
      <c r="S41" s="46">
        <v>0.35486111111111107</v>
      </c>
      <c r="T41" s="47">
        <v>0.43263888888888885</v>
      </c>
      <c r="U41" s="109">
        <v>5</v>
      </c>
      <c r="V41" s="110">
        <v>112.0069548163398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3"/>
        <v>-195.29063769787081</v>
      </c>
      <c r="AF41" s="108">
        <f t="shared" si="14"/>
        <v>0.90235468115106454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662</v>
      </c>
      <c r="G42" s="101">
        <f t="shared" si="15"/>
        <v>45850.12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1804.3151935597871</v>
      </c>
      <c r="N42" s="104">
        <f t="shared" si="9"/>
        <v>75.179799731657795</v>
      </c>
      <c r="O42" s="106">
        <f t="shared" si="10"/>
        <v>0</v>
      </c>
      <c r="P42" s="107">
        <f t="shared" si="11"/>
        <v>-8.1535336016755338</v>
      </c>
      <c r="Q42" s="108">
        <f t="shared" si="12"/>
        <v>0.9021575967798936</v>
      </c>
      <c r="R42" s="303"/>
      <c r="S42" s="46">
        <v>0.43611111111111106</v>
      </c>
      <c r="T42" s="47">
        <v>0.45138888888888884</v>
      </c>
      <c r="U42" s="109">
        <v>4.9999999999999822</v>
      </c>
      <c r="V42" s="110">
        <v>22.013892108082974</v>
      </c>
      <c r="W42" s="111">
        <v>0.45138888888888884</v>
      </c>
      <c r="X42" s="114">
        <v>0.4902777777777777</v>
      </c>
      <c r="Y42" s="12"/>
      <c r="Z42" s="196"/>
      <c r="AA42" s="294"/>
      <c r="AB42" s="295"/>
      <c r="AC42" s="12"/>
      <c r="AD42" s="196"/>
      <c r="AE42" s="115">
        <f t="shared" si="13"/>
        <v>-195.68480644021292</v>
      </c>
      <c r="AF42" s="108">
        <f t="shared" si="14"/>
        <v>0.90215759677989349</v>
      </c>
      <c r="AG42" s="308"/>
    </row>
    <row r="43" spans="1:33" ht="15.75" customHeight="1">
      <c r="A43" s="311"/>
      <c r="B43" s="161" t="s">
        <v>171</v>
      </c>
      <c r="C43" s="292" t="s">
        <v>213</v>
      </c>
      <c r="D43" s="293"/>
      <c r="E43" s="99">
        <v>63.92</v>
      </c>
      <c r="F43" s="100">
        <v>1156</v>
      </c>
      <c r="G43" s="101">
        <f t="shared" si="15"/>
        <v>73891.520000000004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1809.1054383674841</v>
      </c>
      <c r="N43" s="104">
        <f t="shared" si="9"/>
        <v>75.379393265311833</v>
      </c>
      <c r="O43" s="106">
        <f t="shared" si="10"/>
        <v>0</v>
      </c>
      <c r="P43" s="107">
        <f t="shared" si="11"/>
        <v>-7.9539400680214953</v>
      </c>
      <c r="Q43" s="108">
        <f t="shared" si="12"/>
        <v>0.90455271918374203</v>
      </c>
      <c r="R43" s="303"/>
      <c r="S43" s="46">
        <v>0.4902777777777777</v>
      </c>
      <c r="T43" s="47">
        <v>0.51689814814814805</v>
      </c>
      <c r="U43" s="109">
        <v>55.999999999999957</v>
      </c>
      <c r="V43" s="110">
        <v>38.339390578909352</v>
      </c>
      <c r="W43" s="111"/>
      <c r="X43" s="114"/>
      <c r="Y43" s="12"/>
      <c r="Z43" s="196"/>
      <c r="AA43" s="294"/>
      <c r="AB43" s="295"/>
      <c r="AC43" s="12"/>
      <c r="AD43" s="196"/>
      <c r="AE43" s="115">
        <f t="shared" si="13"/>
        <v>-190.89456163251589</v>
      </c>
      <c r="AF43" s="108">
        <f t="shared" si="14"/>
        <v>0.90455271918374203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6">AVERAGE(I39:I54)</f>
        <v>23.2</v>
      </c>
      <c r="J55" s="135">
        <f t="shared" si="16"/>
        <v>2000</v>
      </c>
      <c r="K55" s="136">
        <f t="shared" ref="K55" si="17">J55/I55</f>
        <v>86.206896551724142</v>
      </c>
      <c r="L55" s="134">
        <f t="shared" ref="L55:M55" si="18">AVERAGE(L39:L54)</f>
        <v>23.2</v>
      </c>
      <c r="M55" s="135">
        <f t="shared" si="18"/>
        <v>1806.2351951307915</v>
      </c>
      <c r="N55" s="136">
        <f t="shared" ref="N55:N62" si="19">M55/L55</f>
        <v>77.854965307361709</v>
      </c>
      <c r="O55" s="137">
        <f t="shared" ref="O55:O62" si="20">L55-I55</f>
        <v>0</v>
      </c>
      <c r="P55" s="138">
        <f t="shared" ref="P55:P62" si="21">N55-K55</f>
        <v>-8.3519312443624329</v>
      </c>
      <c r="Q55" s="139">
        <f t="shared" ref="Q55:Q62" si="22">N55/K55</f>
        <v>0.90311759756539578</v>
      </c>
      <c r="R55" s="304"/>
      <c r="S55" s="140">
        <v>0.25</v>
      </c>
      <c r="T55" s="141">
        <v>0.51689814814814805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2" si="23">M55-J55</f>
        <v>-193.76480486920855</v>
      </c>
      <c r="AF55" s="139">
        <f t="shared" ref="AF55:AF62" si="24">M55/J55</f>
        <v>0.90311759756539578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1289</v>
      </c>
      <c r="G56" s="146">
        <f t="shared" ref="G56:G62" si="25">E56*F56</f>
        <v>37200.54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26">F56/V56*60</f>
        <v>3194.2334728031528</v>
      </c>
      <c r="N56" s="150">
        <f t="shared" si="19"/>
        <v>177.4574151557307</v>
      </c>
      <c r="O56" s="152">
        <f t="shared" si="20"/>
        <v>0</v>
      </c>
      <c r="P56" s="153">
        <f t="shared" si="21"/>
        <v>-22.5425848442693</v>
      </c>
      <c r="Q56" s="154">
        <f t="shared" si="22"/>
        <v>0.88728707577865351</v>
      </c>
      <c r="R56" s="302">
        <f>Q72</f>
        <v>0.89686105814498718</v>
      </c>
      <c r="S56" s="155">
        <v>0.25</v>
      </c>
      <c r="T56" s="156">
        <v>0.26680555555555557</v>
      </c>
      <c r="U56" s="157"/>
      <c r="V56" s="158">
        <v>24.212381674195218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3"/>
        <v>-405.76652719684716</v>
      </c>
      <c r="AF56" s="154">
        <f t="shared" si="24"/>
        <v>0.88728707577865351</v>
      </c>
      <c r="AG56" s="307">
        <f>AF72</f>
        <v>0.89686105814498718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800</v>
      </c>
      <c r="G57" s="101">
        <f t="shared" si="25"/>
        <v>29383.999999999996</v>
      </c>
      <c r="H57" s="26"/>
      <c r="I57" s="102">
        <v>21</v>
      </c>
      <c r="J57" s="103">
        <v>3600</v>
      </c>
      <c r="K57" s="104">
        <f t="shared" ref="K57:K91" si="27">J57/I57</f>
        <v>171.42857142857142</v>
      </c>
      <c r="L57" s="105">
        <v>21</v>
      </c>
      <c r="M57" s="103">
        <f t="shared" si="26"/>
        <v>3194.8570138208675</v>
      </c>
      <c r="N57" s="104">
        <f t="shared" si="19"/>
        <v>152.13604827718416</v>
      </c>
      <c r="O57" s="106">
        <f t="shared" si="20"/>
        <v>0</v>
      </c>
      <c r="P57" s="107">
        <f t="shared" si="21"/>
        <v>-19.292523151387257</v>
      </c>
      <c r="Q57" s="108">
        <f t="shared" si="22"/>
        <v>0.88746028161690771</v>
      </c>
      <c r="R57" s="303"/>
      <c r="S57" s="46">
        <v>0.27083333333333331</v>
      </c>
      <c r="T57" s="47">
        <v>0.28126157407407404</v>
      </c>
      <c r="U57" s="109">
        <v>5.7999999999999474</v>
      </c>
      <c r="V57" s="110">
        <v>15.024146555652807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3"/>
        <v>-405.14298617913255</v>
      </c>
      <c r="AF57" s="108">
        <f t="shared" si="24"/>
        <v>0.8874602816169076</v>
      </c>
      <c r="AG57" s="308"/>
    </row>
    <row r="58" spans="1:33" ht="15.75" customHeight="1">
      <c r="A58" s="297"/>
      <c r="B58" s="98" t="s">
        <v>195</v>
      </c>
      <c r="C58" s="377" t="s">
        <v>215</v>
      </c>
      <c r="D58" s="377"/>
      <c r="E58" s="99">
        <v>36.729999999999997</v>
      </c>
      <c r="F58" s="100">
        <v>2284</v>
      </c>
      <c r="G58" s="101">
        <f t="shared" si="25"/>
        <v>83891.319999999992</v>
      </c>
      <c r="H58" s="26"/>
      <c r="I58" s="102">
        <v>19</v>
      </c>
      <c r="J58" s="103">
        <v>3600</v>
      </c>
      <c r="K58" s="104">
        <f t="shared" si="27"/>
        <v>189.47368421052633</v>
      </c>
      <c r="L58" s="105">
        <v>19</v>
      </c>
      <c r="M58" s="103">
        <f t="shared" si="26"/>
        <v>3258.8581917882134</v>
      </c>
      <c r="N58" s="104">
        <f t="shared" si="19"/>
        <v>171.51885219937967</v>
      </c>
      <c r="O58" s="106">
        <f t="shared" si="20"/>
        <v>0</v>
      </c>
      <c r="P58" s="107">
        <f t="shared" si="21"/>
        <v>-17.954832011146664</v>
      </c>
      <c r="Q58" s="108">
        <f t="shared" si="22"/>
        <v>0.90523838660783706</v>
      </c>
      <c r="R58" s="303"/>
      <c r="S58" s="46">
        <v>0.28472222222222221</v>
      </c>
      <c r="T58" s="47">
        <v>0.31392361111111111</v>
      </c>
      <c r="U58" s="109">
        <v>4.9833333333333663</v>
      </c>
      <c r="V58" s="110">
        <v>42.051538279670552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3"/>
        <v>-341.14180821178661</v>
      </c>
      <c r="AF58" s="108">
        <f t="shared" si="24"/>
        <v>0.90523838660783706</v>
      </c>
      <c r="AG58" s="308"/>
    </row>
    <row r="59" spans="1:33" ht="15.75" customHeight="1">
      <c r="A59" s="297"/>
      <c r="B59" s="98" t="s">
        <v>195</v>
      </c>
      <c r="C59" s="377" t="s">
        <v>198</v>
      </c>
      <c r="D59" s="377"/>
      <c r="E59" s="99">
        <v>37.799999999999997</v>
      </c>
      <c r="F59" s="100">
        <v>3500</v>
      </c>
      <c r="G59" s="101">
        <f t="shared" si="25"/>
        <v>132300</v>
      </c>
      <c r="H59" s="26"/>
      <c r="I59" s="102">
        <v>20</v>
      </c>
      <c r="J59" s="103">
        <v>3600</v>
      </c>
      <c r="K59" s="104">
        <f t="shared" si="27"/>
        <v>180</v>
      </c>
      <c r="L59" s="105">
        <v>20</v>
      </c>
      <c r="M59" s="103">
        <f t="shared" si="26"/>
        <v>3268.6489188004161</v>
      </c>
      <c r="N59" s="104">
        <f t="shared" si="19"/>
        <v>163.43244594002081</v>
      </c>
      <c r="O59" s="106">
        <f t="shared" si="20"/>
        <v>0</v>
      </c>
      <c r="P59" s="107">
        <f t="shared" si="21"/>
        <v>-16.567554059979187</v>
      </c>
      <c r="Q59" s="108">
        <f t="shared" si="22"/>
        <v>0.90795803300011557</v>
      </c>
      <c r="R59" s="303"/>
      <c r="S59" s="46">
        <v>0.31805555555555554</v>
      </c>
      <c r="T59" s="47">
        <v>0.36266203703703703</v>
      </c>
      <c r="U59" s="109">
        <v>5.9499999999999709</v>
      </c>
      <c r="V59" s="110">
        <v>64.246728607693157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3"/>
        <v>-331.35108119958386</v>
      </c>
      <c r="AF59" s="198">
        <f t="shared" si="24"/>
        <v>0.90795803300011557</v>
      </c>
      <c r="AG59" s="308"/>
    </row>
    <row r="60" spans="1:33" ht="15.75" customHeight="1">
      <c r="A60" s="298"/>
      <c r="B60" s="98" t="s">
        <v>195</v>
      </c>
      <c r="C60" s="377" t="s">
        <v>197</v>
      </c>
      <c r="D60" s="377"/>
      <c r="E60" s="99">
        <v>38.479999999999997</v>
      </c>
      <c r="F60" s="103">
        <v>2892</v>
      </c>
      <c r="G60" s="101">
        <f t="shared" si="25"/>
        <v>111284.15999999999</v>
      </c>
      <c r="H60" s="13"/>
      <c r="I60" s="102">
        <v>19</v>
      </c>
      <c r="J60" s="103">
        <v>3600</v>
      </c>
      <c r="K60" s="104">
        <f t="shared" si="27"/>
        <v>189.47368421052633</v>
      </c>
      <c r="L60" s="105">
        <v>19</v>
      </c>
      <c r="M60" s="103">
        <f t="shared" si="26"/>
        <v>3263.0399999999909</v>
      </c>
      <c r="N60" s="104">
        <f t="shared" si="19"/>
        <v>171.73894736842058</v>
      </c>
      <c r="O60" s="106">
        <f t="shared" si="20"/>
        <v>0</v>
      </c>
      <c r="P60" s="107">
        <f t="shared" si="21"/>
        <v>-17.734736842105747</v>
      </c>
      <c r="Q60" s="108">
        <f t="shared" si="22"/>
        <v>0.90639999999999743</v>
      </c>
      <c r="R60" s="303"/>
      <c r="S60" s="46">
        <v>0.36666666666666664</v>
      </c>
      <c r="T60" s="47">
        <v>0.40358796296296295</v>
      </c>
      <c r="U60" s="109">
        <v>5.7666666666666355</v>
      </c>
      <c r="V60" s="110">
        <v>53.177405119152837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3"/>
        <v>-336.96000000000913</v>
      </c>
      <c r="AF60" s="198">
        <f t="shared" si="24"/>
        <v>0.90639999999999743</v>
      </c>
      <c r="AG60" s="308"/>
    </row>
    <row r="61" spans="1:33" ht="15.75" customHeight="1">
      <c r="A61" s="298"/>
      <c r="B61" s="98" t="s">
        <v>166</v>
      </c>
      <c r="C61" s="377" t="s">
        <v>247</v>
      </c>
      <c r="D61" s="377"/>
      <c r="E61" s="99">
        <v>24.35</v>
      </c>
      <c r="F61" s="103">
        <v>3565</v>
      </c>
      <c r="G61" s="119">
        <f t="shared" si="25"/>
        <v>86807.75</v>
      </c>
      <c r="H61" s="120"/>
      <c r="I61" s="102">
        <v>21</v>
      </c>
      <c r="J61" s="103">
        <v>2790</v>
      </c>
      <c r="K61" s="104">
        <f t="shared" si="27"/>
        <v>132.85714285714286</v>
      </c>
      <c r="L61" s="105">
        <v>21</v>
      </c>
      <c r="M61" s="103">
        <f t="shared" si="26"/>
        <v>2484.1730769230762</v>
      </c>
      <c r="N61" s="104">
        <f t="shared" si="19"/>
        <v>118.29395604395602</v>
      </c>
      <c r="O61" s="106">
        <f t="shared" si="20"/>
        <v>0</v>
      </c>
      <c r="P61" s="107">
        <f t="shared" si="21"/>
        <v>-14.563186813186846</v>
      </c>
      <c r="Q61" s="108">
        <f t="shared" si="22"/>
        <v>0.89038461538461511</v>
      </c>
      <c r="R61" s="303"/>
      <c r="S61" s="46">
        <v>0.40694444444444439</v>
      </c>
      <c r="T61" s="118">
        <v>0.46673611111111107</v>
      </c>
      <c r="U61" s="109">
        <v>4.8333333333332629</v>
      </c>
      <c r="V61" s="110">
        <v>86.105111591072728</v>
      </c>
      <c r="W61" s="111">
        <v>0.46673611111111107</v>
      </c>
      <c r="X61" s="114">
        <v>0.50486111111111109</v>
      </c>
      <c r="Y61" s="12"/>
      <c r="Z61" s="196"/>
      <c r="AA61" s="294"/>
      <c r="AB61" s="295"/>
      <c r="AC61" s="12"/>
      <c r="AD61" s="196"/>
      <c r="AE61" s="197">
        <f t="shared" si="23"/>
        <v>-305.82692307692378</v>
      </c>
      <c r="AF61" s="198">
        <f t="shared" si="24"/>
        <v>0.89038461538461511</v>
      </c>
      <c r="AG61" s="308"/>
    </row>
    <row r="62" spans="1:33" ht="15.75" customHeight="1">
      <c r="A62" s="298"/>
      <c r="B62" s="98" t="s">
        <v>166</v>
      </c>
      <c r="C62" s="377" t="s">
        <v>167</v>
      </c>
      <c r="D62" s="377"/>
      <c r="E62" s="99">
        <v>29.97</v>
      </c>
      <c r="F62" s="103">
        <v>2168</v>
      </c>
      <c r="G62" s="119">
        <f t="shared" si="25"/>
        <v>64974.96</v>
      </c>
      <c r="H62" s="60"/>
      <c r="I62" s="102">
        <v>21</v>
      </c>
      <c r="J62" s="103">
        <v>2790</v>
      </c>
      <c r="K62" s="104">
        <f t="shared" si="27"/>
        <v>132.85714285714286</v>
      </c>
      <c r="L62" s="105">
        <v>21</v>
      </c>
      <c r="M62" s="103">
        <f t="shared" si="26"/>
        <v>2484.1730769230767</v>
      </c>
      <c r="N62" s="104">
        <f t="shared" si="19"/>
        <v>118.29395604395603</v>
      </c>
      <c r="O62" s="121">
        <f t="shared" si="20"/>
        <v>0</v>
      </c>
      <c r="P62" s="122">
        <f t="shared" si="21"/>
        <v>-14.563186813186832</v>
      </c>
      <c r="Q62" s="123">
        <f t="shared" si="22"/>
        <v>0.89038461538461522</v>
      </c>
      <c r="R62" s="303"/>
      <c r="S62" s="46">
        <v>0.50486111111111109</v>
      </c>
      <c r="T62" s="118">
        <v>0.54121527777777778</v>
      </c>
      <c r="U62" s="109">
        <v>54.900000000000027</v>
      </c>
      <c r="V62" s="110">
        <v>52.363501242481249</v>
      </c>
      <c r="W62" s="111"/>
      <c r="X62" s="114"/>
      <c r="Y62" s="12"/>
      <c r="Z62" s="196"/>
      <c r="AA62" s="294"/>
      <c r="AB62" s="295"/>
      <c r="AC62" s="12"/>
      <c r="AD62" s="196"/>
      <c r="AE62" s="197">
        <f t="shared" si="23"/>
        <v>-305.82692307692332</v>
      </c>
      <c r="AF62" s="198">
        <f t="shared" si="24"/>
        <v>0.89038461538461533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8">AVERAGE(I56:I71)</f>
        <v>19.857142857142858</v>
      </c>
      <c r="J72" s="135">
        <f t="shared" si="28"/>
        <v>3368.5714285714284</v>
      </c>
      <c r="K72" s="136">
        <f t="shared" ref="K72:K75" si="29">J72/I72</f>
        <v>169.64028776978415</v>
      </c>
      <c r="L72" s="134">
        <f t="shared" ref="L72:M72" si="30">AVERAGE(L56:L71)</f>
        <v>19.857142857142858</v>
      </c>
      <c r="M72" s="135">
        <f t="shared" si="30"/>
        <v>3021.1405358655425</v>
      </c>
      <c r="N72" s="136">
        <f>M72/L72</f>
        <v>152.14376799322875</v>
      </c>
      <c r="O72" s="137">
        <f>L72-I72</f>
        <v>0</v>
      </c>
      <c r="P72" s="138">
        <f>N72-K72</f>
        <v>-17.496519776555402</v>
      </c>
      <c r="Q72" s="139">
        <f>N72/K72</f>
        <v>0.89686105814498718</v>
      </c>
      <c r="R72" s="304"/>
      <c r="S72" s="140">
        <v>0.25</v>
      </c>
      <c r="T72" s="141">
        <v>0.54121527777777778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-347.43089270588598</v>
      </c>
      <c r="AF72" s="139">
        <f>M72/J72</f>
        <v>0.89686105814498718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2095</v>
      </c>
      <c r="G73" s="119">
        <f t="shared" ref="G73:G75" si="31">E73*F73</f>
        <v>47828.85</v>
      </c>
      <c r="H73" s="120"/>
      <c r="I73" s="102">
        <v>6</v>
      </c>
      <c r="J73" s="103">
        <v>2500</v>
      </c>
      <c r="K73" s="104">
        <f t="shared" si="29"/>
        <v>416.66666666666669</v>
      </c>
      <c r="L73" s="105">
        <v>6</v>
      </c>
      <c r="M73" s="103">
        <f>F73/V73*60</f>
        <v>2261.4789342884746</v>
      </c>
      <c r="N73" s="104">
        <f>M73/L73</f>
        <v>376.91315571474576</v>
      </c>
      <c r="O73" s="106">
        <f>L73-I73</f>
        <v>0</v>
      </c>
      <c r="P73" s="107">
        <f>N73-K73</f>
        <v>-39.75351095192093</v>
      </c>
      <c r="Q73" s="108">
        <f>N73/K73</f>
        <v>0.90459157371538979</v>
      </c>
      <c r="R73" s="302">
        <f>Q89</f>
        <v>0.90535936683443274</v>
      </c>
      <c r="S73" s="46">
        <v>0.35277777777777775</v>
      </c>
      <c r="T73" s="118">
        <v>0.39136574074074071</v>
      </c>
      <c r="U73" s="109">
        <v>5.4666666666666686</v>
      </c>
      <c r="V73" s="110">
        <v>55.583095687578798</v>
      </c>
      <c r="W73" s="111"/>
      <c r="X73" s="114"/>
      <c r="Y73" s="12"/>
      <c r="Z73" s="196"/>
      <c r="AA73" s="305"/>
      <c r="AB73" s="306"/>
      <c r="AC73" s="12"/>
      <c r="AD73" s="196"/>
      <c r="AE73" s="113">
        <f>M73-J73</f>
        <v>-238.52106571152535</v>
      </c>
      <c r="AF73" s="154">
        <f>M73/J73</f>
        <v>0.9045915737153899</v>
      </c>
      <c r="AG73" s="307">
        <f>AF89</f>
        <v>0.90535936683443285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889</v>
      </c>
      <c r="G74" s="119">
        <f t="shared" si="31"/>
        <v>20615.91</v>
      </c>
      <c r="H74" s="60"/>
      <c r="I74" s="102">
        <v>6</v>
      </c>
      <c r="J74" s="103">
        <v>2500</v>
      </c>
      <c r="K74" s="104">
        <f t="shared" si="29"/>
        <v>416.66666666666669</v>
      </c>
      <c r="L74" s="105">
        <v>6</v>
      </c>
      <c r="M74" s="103">
        <f>F74/V74*60</f>
        <v>2263.4167683454921</v>
      </c>
      <c r="N74" s="104">
        <f>M74/L74</f>
        <v>377.23612805758199</v>
      </c>
      <c r="O74" s="121">
        <f>L74-I74</f>
        <v>0</v>
      </c>
      <c r="P74" s="122">
        <f>N74-K74</f>
        <v>-39.430538609084692</v>
      </c>
      <c r="Q74" s="123">
        <f>N74/K74</f>
        <v>0.9053667073381968</v>
      </c>
      <c r="R74" s="303"/>
      <c r="S74" s="46">
        <v>0.39444444444444438</v>
      </c>
      <c r="T74" s="118">
        <v>0.41079861111111104</v>
      </c>
      <c r="U74" s="109">
        <v>5</v>
      </c>
      <c r="V74" s="110">
        <v>23.566141572323144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-236.58323165450793</v>
      </c>
      <c r="AF74" s="108">
        <f>M74/J74</f>
        <v>0.9053667073381968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1898</v>
      </c>
      <c r="G75" s="119">
        <f t="shared" si="31"/>
        <v>68119.22</v>
      </c>
      <c r="H75" s="60"/>
      <c r="I75" s="102">
        <v>5</v>
      </c>
      <c r="J75" s="103">
        <v>3273</v>
      </c>
      <c r="K75" s="104">
        <f t="shared" si="29"/>
        <v>654.6</v>
      </c>
      <c r="L75" s="116">
        <v>5</v>
      </c>
      <c r="M75" s="103">
        <f>F75/V75*60</f>
        <v>2965.1423391872959</v>
      </c>
      <c r="N75" s="104">
        <f>M75/L75</f>
        <v>593.02846783745917</v>
      </c>
      <c r="O75" s="121">
        <f>L75-I75</f>
        <v>0</v>
      </c>
      <c r="P75" s="122">
        <f>N75-K75</f>
        <v>-61.571532162540848</v>
      </c>
      <c r="Q75" s="123">
        <f>N75/K75</f>
        <v>0.90594021973336258</v>
      </c>
      <c r="R75" s="303"/>
      <c r="S75" s="46">
        <v>0.41458333333333325</v>
      </c>
      <c r="T75" s="118">
        <v>0.44124999999999992</v>
      </c>
      <c r="U75" s="109">
        <v>5.4499999999999726</v>
      </c>
      <c r="V75" s="110">
        <v>38.40625068650597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-307.85766081270413</v>
      </c>
      <c r="AF75" s="108">
        <f>M75/J75</f>
        <v>0.90594021973336258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2">AVERAGE(I73:I88)</f>
        <v>5.666666666666667</v>
      </c>
      <c r="J89" s="135">
        <f t="shared" si="32"/>
        <v>2757.6666666666665</v>
      </c>
      <c r="K89" s="136">
        <f t="shared" ref="K89" si="33">J89/I89</f>
        <v>486.64705882352933</v>
      </c>
      <c r="L89" s="134">
        <f t="shared" ref="L89:M89" si="34">AVERAGE(L73:L88)</f>
        <v>5.666666666666667</v>
      </c>
      <c r="M89" s="135">
        <f t="shared" si="34"/>
        <v>2496.679347273754</v>
      </c>
      <c r="N89" s="136">
        <f>M89/L89</f>
        <v>440.59047304830949</v>
      </c>
      <c r="O89" s="137">
        <f>L89-I89</f>
        <v>0</v>
      </c>
      <c r="P89" s="138">
        <f>N89-K89</f>
        <v>-46.056585775219844</v>
      </c>
      <c r="Q89" s="139">
        <f>N89/K89</f>
        <v>0.90535936683443274</v>
      </c>
      <c r="R89" s="304"/>
      <c r="S89" s="140">
        <v>0.25</v>
      </c>
      <c r="T89" s="141">
        <v>0.44124999999999992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-260.98731939291247</v>
      </c>
      <c r="AF89" s="139">
        <f>M89/J89</f>
        <v>0.90535936683443285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1942</v>
      </c>
      <c r="G90" s="146">
        <f t="shared" ref="G90:G91" si="35">E90*F90</f>
        <v>30120.42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3796.2750696645189</v>
      </c>
      <c r="N90" s="150">
        <f>M90/L90</f>
        <v>632.71251161075315</v>
      </c>
      <c r="O90" s="152">
        <f>L90-I90</f>
        <v>0</v>
      </c>
      <c r="P90" s="153">
        <f>N90-K90</f>
        <v>-67.287488389246846</v>
      </c>
      <c r="Q90" s="154">
        <f>N90/K90</f>
        <v>0.90387501658679026</v>
      </c>
      <c r="R90" s="302">
        <f>Q106</f>
        <v>0.90408739263106574</v>
      </c>
      <c r="S90" s="155">
        <v>0.25</v>
      </c>
      <c r="T90" s="156">
        <v>0.27130787037037035</v>
      </c>
      <c r="U90" s="157"/>
      <c r="V90" s="158">
        <v>30.693244789107709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-403.72493033548108</v>
      </c>
      <c r="AF90" s="154">
        <f>M90/J90</f>
        <v>0.90387501658679026</v>
      </c>
      <c r="AG90" s="307">
        <f>AF106</f>
        <v>0.90408739263106574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2110</v>
      </c>
      <c r="G91" s="101">
        <f t="shared" si="35"/>
        <v>31671.1</v>
      </c>
      <c r="H91" s="26"/>
      <c r="I91" s="102">
        <v>6</v>
      </c>
      <c r="J91" s="103">
        <v>4200</v>
      </c>
      <c r="K91" s="104">
        <f t="shared" si="27"/>
        <v>700</v>
      </c>
      <c r="L91" s="105">
        <v>6</v>
      </c>
      <c r="M91" s="103">
        <f>F91/V91*60</f>
        <v>3798.0590284364334</v>
      </c>
      <c r="N91" s="104">
        <f>M91/L91</f>
        <v>633.00983807273894</v>
      </c>
      <c r="O91" s="106">
        <f>L91-I91</f>
        <v>0</v>
      </c>
      <c r="P91" s="107">
        <f>N91-K91</f>
        <v>-66.990161927261056</v>
      </c>
      <c r="Q91" s="108">
        <f>N91/K91</f>
        <v>0.90429976867534134</v>
      </c>
      <c r="R91" s="303"/>
      <c r="S91" s="46">
        <v>0.27499999999999997</v>
      </c>
      <c r="T91" s="47">
        <v>0.29813657407407401</v>
      </c>
      <c r="U91" s="109">
        <v>5.3166666666666451</v>
      </c>
      <c r="V91" s="110">
        <v>33.332815275416628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-401.94097156356656</v>
      </c>
      <c r="AF91" s="108">
        <f>M91/J91</f>
        <v>0.90429976867534134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6">AVERAGE(I90:I105)</f>
        <v>6</v>
      </c>
      <c r="J106" s="135">
        <f t="shared" si="36"/>
        <v>4200</v>
      </c>
      <c r="K106" s="136">
        <f t="shared" ref="K106" si="37">J106/I106</f>
        <v>700</v>
      </c>
      <c r="L106" s="134">
        <f t="shared" ref="L106:M106" si="38">AVERAGE(L90:L105)</f>
        <v>6</v>
      </c>
      <c r="M106" s="135">
        <f t="shared" si="38"/>
        <v>3797.1670490504762</v>
      </c>
      <c r="N106" s="136">
        <f>M106/L106</f>
        <v>632.86117484174599</v>
      </c>
      <c r="O106" s="137">
        <f>L106-I106</f>
        <v>0</v>
      </c>
      <c r="P106" s="138">
        <f>N106-K106</f>
        <v>-67.138825158254008</v>
      </c>
      <c r="Q106" s="139">
        <f>N106/K106</f>
        <v>0.90408739263106574</v>
      </c>
      <c r="R106" s="304"/>
      <c r="S106" s="140">
        <v>0.25</v>
      </c>
      <c r="T106" s="141">
        <v>0.29813657407407401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-402.83295094952382</v>
      </c>
      <c r="AF106" s="139">
        <f>M106/J106</f>
        <v>0.90408739263106574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1158</v>
      </c>
      <c r="G107" s="146">
        <f t="shared" ref="G107:G109" si="39">E107*F107</f>
        <v>67360.86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0.95151547619047616</v>
      </c>
      <c r="S107" s="155">
        <v>0.70833333333333337</v>
      </c>
      <c r="T107" s="156">
        <v>0.73504629629629636</v>
      </c>
      <c r="U107" s="157"/>
      <c r="V107" s="158">
        <v>38.467500830472815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0.90313333333333334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1419</v>
      </c>
      <c r="G108" s="101">
        <f t="shared" si="39"/>
        <v>71900.73</v>
      </c>
      <c r="H108" s="26"/>
      <c r="I108" s="102">
        <v>20</v>
      </c>
      <c r="J108" s="103">
        <v>2000</v>
      </c>
      <c r="K108" s="104">
        <f t="shared" ref="K108:K109" si="40">J108/I108</f>
        <v>100</v>
      </c>
      <c r="L108" s="105">
        <v>19</v>
      </c>
      <c r="M108" s="103">
        <f>F108/V108*60</f>
        <v>1806.8</v>
      </c>
      <c r="N108" s="104">
        <f>M108/L108</f>
        <v>95.094736842105263</v>
      </c>
      <c r="O108" s="106">
        <f>L108-I108</f>
        <v>-1</v>
      </c>
      <c r="P108" s="107">
        <f>N108-K108</f>
        <v>-4.905263157894737</v>
      </c>
      <c r="Q108" s="108">
        <f>N108/K108</f>
        <v>0.95094736842105265</v>
      </c>
      <c r="R108" s="303"/>
      <c r="S108" s="46">
        <v>0.73888888888888893</v>
      </c>
      <c r="T108" s="47">
        <v>0.77160879629629631</v>
      </c>
      <c r="U108" s="109">
        <v>5.5333333333332924</v>
      </c>
      <c r="V108" s="110">
        <v>47.12198361744521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-193.20000000000005</v>
      </c>
      <c r="AF108" s="108">
        <f>M108/J108</f>
        <v>0.90339999999999998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1054</v>
      </c>
      <c r="G109" s="101">
        <f t="shared" si="39"/>
        <v>60394.2</v>
      </c>
      <c r="H109" s="26"/>
      <c r="I109" s="102">
        <v>21</v>
      </c>
      <c r="J109" s="103">
        <v>2000</v>
      </c>
      <c r="K109" s="104">
        <f t="shared" si="40"/>
        <v>95.238095238095241</v>
      </c>
      <c r="L109" s="105">
        <v>20</v>
      </c>
      <c r="M109" s="103">
        <f>F109/V109*60</f>
        <v>1805.8</v>
      </c>
      <c r="N109" s="104">
        <f>M109/L109</f>
        <v>90.289999999999992</v>
      </c>
      <c r="O109" s="106">
        <f>L109-I109</f>
        <v>-1</v>
      </c>
      <c r="P109" s="107">
        <f>N109-K109</f>
        <v>-4.9480952380952488</v>
      </c>
      <c r="Q109" s="108">
        <f>N109/K109</f>
        <v>0.94804499999999992</v>
      </c>
      <c r="R109" s="303"/>
      <c r="S109" s="46">
        <v>0.77569444444444446</v>
      </c>
      <c r="T109" s="47">
        <v>0.80001157407407408</v>
      </c>
      <c r="U109" s="109">
        <v>5.8833333333333471</v>
      </c>
      <c r="V109" s="110">
        <v>35.020489533724664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-194.20000000000005</v>
      </c>
      <c r="AF109" s="108">
        <f>M109/J109</f>
        <v>0.90289999999999992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1">AVERAGE(I107:I122)</f>
        <v>19.666666666666668</v>
      </c>
      <c r="J123" s="135">
        <f t="shared" si="41"/>
        <v>2000</v>
      </c>
      <c r="K123" s="136">
        <f t="shared" ref="K123" si="42">J123/I123</f>
        <v>101.69491525423729</v>
      </c>
      <c r="L123" s="134">
        <f t="shared" ref="L123:M123" si="43">AVERAGE(L107:L122)</f>
        <v>18.666666666666668</v>
      </c>
      <c r="M123" s="135">
        <f t="shared" si="43"/>
        <v>1806.2666666666667</v>
      </c>
      <c r="N123" s="136">
        <f>M123/L123</f>
        <v>96.764285714285705</v>
      </c>
      <c r="O123" s="137">
        <f>L123-I123</f>
        <v>-1</v>
      </c>
      <c r="P123" s="138">
        <f>N123-K123</f>
        <v>-4.9306295399515818</v>
      </c>
      <c r="Q123" s="139">
        <f>N123/K123</f>
        <v>0.95151547619047616</v>
      </c>
      <c r="R123" s="304"/>
      <c r="S123" s="140">
        <v>0.70833333333333337</v>
      </c>
      <c r="T123" s="141">
        <v>0.80001157407407408</v>
      </c>
      <c r="U123" s="142"/>
      <c r="V123" s="164"/>
      <c r="W123" s="165"/>
      <c r="X123" s="136"/>
      <c r="Y123" s="177">
        <f t="shared" ref="Y123:Z123" si="44">SUM(Y107:Y122)</f>
        <v>0</v>
      </c>
      <c r="Z123" s="178">
        <f t="shared" si="44"/>
        <v>0</v>
      </c>
      <c r="AA123" s="290"/>
      <c r="AB123" s="291"/>
      <c r="AC123" s="177">
        <f t="shared" ref="AC123:AD123" si="45">SUM(AC107:AC122)</f>
        <v>0</v>
      </c>
      <c r="AD123" s="178">
        <f t="shared" si="45"/>
        <v>0</v>
      </c>
      <c r="AE123" s="166">
        <f>M123-J123</f>
        <v>-193.73333333333335</v>
      </c>
      <c r="AF123" s="139">
        <f>M123/J123</f>
        <v>0.90313333333333334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1111</v>
      </c>
      <c r="G124" s="146">
        <f t="shared" ref="G124:G126" si="46">E124*F124</f>
        <v>63182.57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1802.6185642727762</v>
      </c>
      <c r="N124" s="150">
        <f>M124/L124</f>
        <v>78.374720185772873</v>
      </c>
      <c r="O124" s="152">
        <f>L124-I124</f>
        <v>0</v>
      </c>
      <c r="P124" s="153">
        <f>N124-K124</f>
        <v>-8.5818015533575647</v>
      </c>
      <c r="Q124" s="154">
        <f>N124/K124</f>
        <v>0.90130928213638806</v>
      </c>
      <c r="R124" s="302">
        <f>Q140</f>
        <v>0.90214396510085637</v>
      </c>
      <c r="S124" s="155">
        <v>0.70833333333333337</v>
      </c>
      <c r="T124" s="156">
        <v>0.73400462962962965</v>
      </c>
      <c r="U124" s="157"/>
      <c r="V124" s="158">
        <v>36.979537058574785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-197.38143572722379</v>
      </c>
      <c r="AF124" s="154">
        <f>M124/J124</f>
        <v>0.90130928213638806</v>
      </c>
      <c r="AG124" s="374">
        <f>AF140</f>
        <v>0.90214396510085648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1615</v>
      </c>
      <c r="G125" s="101">
        <f t="shared" si="46"/>
        <v>91715.85</v>
      </c>
      <c r="H125" s="26"/>
      <c r="I125" s="102">
        <v>23</v>
      </c>
      <c r="J125" s="103">
        <v>2000</v>
      </c>
      <c r="K125" s="104">
        <f t="shared" ref="K125:K126" si="47">J125/I125</f>
        <v>86.956521739130437</v>
      </c>
      <c r="L125" s="105">
        <v>23</v>
      </c>
      <c r="M125" s="103">
        <f>F125/V125*60</f>
        <v>1804.5667199915483</v>
      </c>
      <c r="N125" s="104">
        <f>M125/L125</f>
        <v>78.459422608328182</v>
      </c>
      <c r="O125" s="106">
        <f>L125-I125</f>
        <v>0</v>
      </c>
      <c r="P125" s="107">
        <f>N125-K125</f>
        <v>-8.4970991308022548</v>
      </c>
      <c r="Q125" s="108">
        <f>N125/K125</f>
        <v>0.90228335999577403</v>
      </c>
      <c r="R125" s="303"/>
      <c r="S125" s="46">
        <v>0.73750000000000004</v>
      </c>
      <c r="T125" s="47">
        <v>0.77478009259259262</v>
      </c>
      <c r="U125" s="109">
        <v>5.0333333333333741</v>
      </c>
      <c r="V125" s="110">
        <v>53.697100210544633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-195.43328000845167</v>
      </c>
      <c r="AF125" s="108">
        <f>M125/J125</f>
        <v>0.90228335999577414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2753</v>
      </c>
      <c r="G126" s="101">
        <f t="shared" si="46"/>
        <v>131042.8</v>
      </c>
      <c r="H126" s="26"/>
      <c r="I126" s="102">
        <v>23</v>
      </c>
      <c r="J126" s="103">
        <v>2000</v>
      </c>
      <c r="K126" s="104">
        <f t="shared" si="47"/>
        <v>86.956521739130437</v>
      </c>
      <c r="L126" s="105">
        <v>23</v>
      </c>
      <c r="M126" s="103">
        <f>F126/V126*60</f>
        <v>1805.678506340814</v>
      </c>
      <c r="N126" s="104">
        <f>M126/L126</f>
        <v>78.507761145252786</v>
      </c>
      <c r="O126" s="106">
        <f>L126-I126</f>
        <v>0</v>
      </c>
      <c r="P126" s="107">
        <f>N126-K126</f>
        <v>-8.4487605938776511</v>
      </c>
      <c r="Q126" s="108">
        <f>N126/K126</f>
        <v>0.90283925317040703</v>
      </c>
      <c r="R126" s="303"/>
      <c r="S126" s="46">
        <v>0.77777777777777779</v>
      </c>
      <c r="T126" s="47">
        <v>0.84129629629629632</v>
      </c>
      <c r="U126" s="109">
        <v>5</v>
      </c>
      <c r="V126" s="110">
        <v>91.478078417589018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-194.32149365918599</v>
      </c>
      <c r="AF126" s="108">
        <f>M126/J126</f>
        <v>0.90283925317040703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8">AVERAGE(I124:I139)</f>
        <v>23</v>
      </c>
      <c r="J140" s="135">
        <f t="shared" si="48"/>
        <v>2000</v>
      </c>
      <c r="K140" s="136">
        <f t="shared" ref="K140" si="49">J140/I140</f>
        <v>86.956521739130437</v>
      </c>
      <c r="L140" s="134">
        <f t="shared" ref="L140:M140" si="50">AVERAGE(L124:L139)</f>
        <v>23</v>
      </c>
      <c r="M140" s="135">
        <f t="shared" si="50"/>
        <v>1804.2879302017129</v>
      </c>
      <c r="N140" s="136">
        <f>M140/L140</f>
        <v>78.447301313117947</v>
      </c>
      <c r="O140" s="137">
        <f>L140-I140</f>
        <v>0</v>
      </c>
      <c r="P140" s="138">
        <f>N140-K140</f>
        <v>-8.5092204260124902</v>
      </c>
      <c r="Q140" s="139">
        <f>N140/K140</f>
        <v>0.90214396510085637</v>
      </c>
      <c r="R140" s="304"/>
      <c r="S140" s="140">
        <v>0.70833333333333337</v>
      </c>
      <c r="T140" s="141">
        <v>0.84129629629629632</v>
      </c>
      <c r="U140" s="142"/>
      <c r="V140" s="164"/>
      <c r="W140" s="185"/>
      <c r="X140" s="186"/>
      <c r="Y140" s="177">
        <f t="shared" ref="Y140:Z140" si="51">SUM(Y124:Y139)</f>
        <v>0</v>
      </c>
      <c r="Z140" s="178">
        <f t="shared" si="51"/>
        <v>0</v>
      </c>
      <c r="AA140" s="290"/>
      <c r="AB140" s="291"/>
      <c r="AC140" s="177">
        <f t="shared" ref="AC140:AD140" si="52">SUM(AC124:AC139)</f>
        <v>0</v>
      </c>
      <c r="AD140" s="178">
        <f t="shared" si="52"/>
        <v>0</v>
      </c>
      <c r="AE140" s="166">
        <f>M140-J140</f>
        <v>-195.71206979828708</v>
      </c>
      <c r="AF140" s="139">
        <f>M140/J140</f>
        <v>0.90214396510085648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16" priority="2" operator="greaterThan">
      <formula>0</formula>
    </cfRule>
  </conditionalFormatting>
  <conditionalFormatting sqref="P5:P140 AE5:AE140">
    <cfRule type="cellIs" dxfId="515" priority="5" operator="lessThan">
      <formula>0</formula>
    </cfRule>
  </conditionalFormatting>
  <conditionalFormatting sqref="Q5:Q140 AF5:AF140">
    <cfRule type="cellIs" dxfId="514" priority="3" operator="greaterThan">
      <formula>1</formula>
    </cfRule>
    <cfRule type="cellIs" dxfId="513" priority="4" operator="lessThan">
      <formula>0.8</formula>
    </cfRule>
  </conditionalFormatting>
  <conditionalFormatting sqref="AG5 R5:R140 AG107:AG124">
    <cfRule type="cellIs" dxfId="512" priority="6" operator="lessThan">
      <formula>0.8</formula>
    </cfRule>
  </conditionalFormatting>
  <conditionalFormatting sqref="AG22">
    <cfRule type="cellIs" dxfId="511" priority="11" operator="lessThan">
      <formula>0.8</formula>
    </cfRule>
  </conditionalFormatting>
  <conditionalFormatting sqref="AG37">
    <cfRule type="cellIs" dxfId="510" priority="10" operator="lessThan">
      <formula>0.8</formula>
    </cfRule>
  </conditionalFormatting>
  <conditionalFormatting sqref="AG39:AG74">
    <cfRule type="cellIs" dxfId="509" priority="8" operator="lessThan">
      <formula>0.8</formula>
    </cfRule>
  </conditionalFormatting>
  <conditionalFormatting sqref="AG80:AG88">
    <cfRule type="cellIs" dxfId="508" priority="9" operator="lessThan">
      <formula>0.8</formula>
    </cfRule>
  </conditionalFormatting>
  <conditionalFormatting sqref="AG90:AG95">
    <cfRule type="cellIs" dxfId="507" priority="7" operator="lessThan">
      <formula>0.8</formula>
    </cfRule>
  </conditionalFormatting>
  <conditionalFormatting sqref="AG139">
    <cfRule type="cellIs" dxfId="506" priority="1" operator="lessThan">
      <formula>0.8</formula>
    </cfRule>
  </conditionalFormatting>
  <dataValidations count="1">
    <dataValidation type="list" allowBlank="1" showInputMessage="1" showErrorMessage="1" sqref="AA5:AB140" xr:uid="{D171F224-5175-499C-95F2-1FBE5EC915D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CC58-1E15-44E5-BE31-82345EEEEC0B}">
  <sheetPr codeName="工作表10">
    <tabColor theme="8" tint="0.59999389629810485"/>
  </sheetPr>
  <dimension ref="B1:AR42"/>
  <sheetViews>
    <sheetView zoomScale="70" zoomScaleNormal="70" workbookViewId="0">
      <selection activeCell="O6" sqref="O6:O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255</v>
      </c>
      <c r="D3" s="278"/>
      <c r="E3" s="3" t="s">
        <v>2</v>
      </c>
      <c r="F3" s="279">
        <f>'0922(18度C)'!D1+'0922(4度C)'!D1</f>
        <v>157386</v>
      </c>
      <c r="G3" s="280"/>
      <c r="H3" s="3" t="s">
        <v>3</v>
      </c>
      <c r="I3" s="281">
        <f>'0922(18度C)'!F1+'0922(4度C)'!F1</f>
        <v>4912546.99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495.27798263079541</v>
      </c>
      <c r="F6" s="254" t="e">
        <f>AVERAGE(#REF!,D14:K14)</f>
        <v>#REF!</v>
      </c>
      <c r="G6" s="255">
        <f>AVERAGE(D14:K14)</f>
        <v>273.78656033707267</v>
      </c>
      <c r="H6" s="256"/>
      <c r="I6" s="255">
        <f>AVERAGE(L14:O14)</f>
        <v>94.325718496683862</v>
      </c>
      <c r="J6" s="256"/>
      <c r="K6" s="255">
        <f>AVERAGE(D32:O32)</f>
        <v>805</v>
      </c>
      <c r="L6" s="256"/>
      <c r="M6" s="255">
        <f>AVERAGE(P32:X32)</f>
        <v>718.26923076923072</v>
      </c>
      <c r="N6" s="256"/>
      <c r="O6" s="244">
        <f>'0922(4度C)'!Y2</f>
        <v>0</v>
      </c>
      <c r="P6" s="244">
        <f>'0922(4度C)'!Z2</f>
        <v>0</v>
      </c>
      <c r="Q6" s="244">
        <f>'0922(4度C)'!AC2</f>
        <v>0</v>
      </c>
      <c r="R6" s="244">
        <f>'0922(4度C)'!AD2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450.28777535397592</v>
      </c>
      <c r="F7" s="250" t="e">
        <f>AVERAGE(#REF!,D15:K15)</f>
        <v>#REF!</v>
      </c>
      <c r="G7" s="251">
        <f>AVERAGE(D15:K15)</f>
        <v>246.76716300620947</v>
      </c>
      <c r="H7" s="252"/>
      <c r="I7" s="251">
        <f>AVERAGE(L15:O15)</f>
        <v>87.603102002314671</v>
      </c>
      <c r="J7" s="252"/>
      <c r="K7" s="251">
        <f>AVERAGE(D33:O33)</f>
        <v>734.30349296368206</v>
      </c>
      <c r="L7" s="252"/>
      <c r="M7" s="251">
        <f>AVERAGE(P33:X33)</f>
        <v>652.89531294175026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0.90454874837330546</v>
      </c>
      <c r="F8" s="258" t="e">
        <f>AVERAGE(D16:K16,#REF!)</f>
        <v>#REF!</v>
      </c>
      <c r="G8" s="236">
        <f>AVERAGE(D16:K16)</f>
        <v>0.8974036702064373</v>
      </c>
      <c r="H8" s="237"/>
      <c r="I8" s="236">
        <f>AVERAGE(L16:O16)</f>
        <v>0.92682257778852351</v>
      </c>
      <c r="J8" s="237"/>
      <c r="K8" s="236">
        <f>AVERAGE(D34:O34)</f>
        <v>0.90593868163614477</v>
      </c>
      <c r="L8" s="237"/>
      <c r="M8" s="236">
        <f>AVERAGE(P34:X34)</f>
        <v>0.90273951765315963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112.95081967213115</v>
      </c>
      <c r="G14" s="28">
        <v>88.235294117647058</v>
      </c>
      <c r="H14" s="28">
        <v>169.64028776978415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76.956595061315639</v>
      </c>
      <c r="F15" s="35">
        <v>98.591951671666067</v>
      </c>
      <c r="G15" s="35">
        <v>79.667796797343925</v>
      </c>
      <c r="H15" s="35">
        <v>152.14544130391539</v>
      </c>
      <c r="I15" s="35">
        <v>440.38001836126983</v>
      </c>
      <c r="J15" s="35">
        <v>632.86117484174599</v>
      </c>
      <c r="K15" s="36" t="s">
        <v>42</v>
      </c>
      <c r="L15" s="34" t="s">
        <v>42</v>
      </c>
      <c r="M15" s="204">
        <v>96.735714285714295</v>
      </c>
      <c r="N15" s="35">
        <v>78.470489718915061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0.90276005745004873</v>
      </c>
      <c r="F16" s="42">
        <f t="shared" si="0"/>
        <v>0.87287504382752257</v>
      </c>
      <c r="G16" s="42">
        <f t="shared" si="0"/>
        <v>0.90290169703656453</v>
      </c>
      <c r="H16" s="42">
        <f t="shared" si="0"/>
        <v>0.89687092202053609</v>
      </c>
      <c r="I16" s="42">
        <f t="shared" si="0"/>
        <v>0.90492690827288624</v>
      </c>
      <c r="J16" s="42">
        <f t="shared" si="0"/>
        <v>0.90408739263106574</v>
      </c>
      <c r="K16" s="43" t="s">
        <v>42</v>
      </c>
      <c r="L16" s="41" t="s">
        <v>42</v>
      </c>
      <c r="M16" s="44">
        <f>M15/M14</f>
        <v>0.95123452380952389</v>
      </c>
      <c r="N16" s="42">
        <f>N15/N14</f>
        <v>0.90241063176752323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0.65633101851851849</v>
      </c>
      <c r="F18" s="47">
        <v>0.56575231481481481</v>
      </c>
      <c r="G18" s="47">
        <v>0.61619212962962955</v>
      </c>
      <c r="H18" s="47">
        <v>0.55836805555555546</v>
      </c>
      <c r="I18" s="47">
        <v>0.44682870370370359</v>
      </c>
      <c r="J18" s="47">
        <v>0.30405092592592592</v>
      </c>
      <c r="K18" s="47" t="s">
        <v>42</v>
      </c>
      <c r="L18" s="46" t="s">
        <v>42</v>
      </c>
      <c r="M18" s="48">
        <v>0.81405092592592587</v>
      </c>
      <c r="N18" s="47">
        <v>0.86887731481481489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20.666666666666668</v>
      </c>
      <c r="G23" s="57">
        <v>22.666666666666668</v>
      </c>
      <c r="H23" s="57">
        <v>19.857142857142858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920</v>
      </c>
      <c r="O32" s="28">
        <v>872.72727272727275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750</v>
      </c>
      <c r="W32" s="28">
        <v>923.07692307692298</v>
      </c>
      <c r="X32" s="31">
        <v>900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287.47178680990396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1019.3373180674452</v>
      </c>
      <c r="N33" s="35">
        <v>840.29382590717091</v>
      </c>
      <c r="O33" s="35">
        <v>790.11104107020799</v>
      </c>
      <c r="P33" s="34">
        <v>260.07510134678813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695.7591491918073</v>
      </c>
      <c r="W33" s="35">
        <v>840.84082990256672</v>
      </c>
      <c r="X33" s="37">
        <v>814.90617132583873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0.87838601525248439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0.92667028915222283</v>
      </c>
      <c r="N34" s="42">
        <f>N33/N32</f>
        <v>0.91336285424692487</v>
      </c>
      <c r="O34" s="42">
        <f>O33/O32</f>
        <v>0.90533556789294667</v>
      </c>
      <c r="P34" s="41">
        <f>P33/P32</f>
        <v>0.86691700448929376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0.92767886558907642</v>
      </c>
      <c r="W34" s="42">
        <f>W33/W32</f>
        <v>0.910910899061114</v>
      </c>
      <c r="X34" s="45">
        <f>X33/X32</f>
        <v>0.90545130147315411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0.32083333333333336</v>
      </c>
      <c r="N35" s="47">
        <v>0.25</v>
      </c>
      <c r="O35" s="47">
        <v>0.25</v>
      </c>
      <c r="P35" s="46">
        <v>0.73888888888888882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0.73263888888888884</v>
      </c>
      <c r="X35" s="49">
        <v>0.73263888888888884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0.44682870370370359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0.34212962962962967</v>
      </c>
      <c r="N36" s="47">
        <v>0.50364583333333357</v>
      </c>
      <c r="O36" s="47">
        <v>0.50000000000000011</v>
      </c>
      <c r="P36" s="46">
        <v>0.75223379629629628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0.72152777777777777</v>
      </c>
      <c r="W36" s="47">
        <v>1.1040740740740733</v>
      </c>
      <c r="X36" s="49">
        <v>1.1274999999999993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3</v>
      </c>
      <c r="N37" s="57">
        <v>3.75</v>
      </c>
      <c r="O37" s="57">
        <v>4.125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</v>
      </c>
      <c r="W37" s="57">
        <v>3.7142857142857144</v>
      </c>
      <c r="X37" s="59">
        <v>4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9110-17A5-4807-A563-7349336F9A87}">
  <sheetPr codeName="工作表11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6" sqref="O6:O8"/>
      <selection pane="bottomLeft" activeCell="O6" sqref="O6:O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77863</v>
      </c>
      <c r="E1" s="86" t="s">
        <v>3</v>
      </c>
      <c r="F1" s="87">
        <f>SUM(G5:G140)</f>
        <v>1535293.9200000002</v>
      </c>
      <c r="G1" s="88" t="s">
        <v>84</v>
      </c>
      <c r="H1" s="89">
        <f>L21+L38+L55+L72+L89+L106+L123+L140</f>
        <v>45.589285714285715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46287</v>
      </c>
      <c r="B2" s="348"/>
      <c r="C2" s="90" t="s">
        <v>40</v>
      </c>
      <c r="D2" s="91">
        <f>AVERAGE(N21,N38,N55,N72,N89,N106,N123,N140)</f>
        <v>693.5994029527161</v>
      </c>
      <c r="E2" s="91" t="s">
        <v>91</v>
      </c>
      <c r="F2" s="92">
        <f>F1/D1</f>
        <v>19.71788808548348</v>
      </c>
      <c r="G2" s="93" t="s">
        <v>92</v>
      </c>
      <c r="H2" s="94">
        <f>COUNT(H5:H140)</f>
        <v>14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2.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1229</v>
      </c>
      <c r="G5" s="146">
        <f t="shared" ref="G5:G9" si="0">E5*F5</f>
        <v>31511.56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3217.609551153183</v>
      </c>
      <c r="N5" s="150">
        <f>M5/L5</f>
        <v>321.76095511531832</v>
      </c>
      <c r="O5" s="152">
        <f>L5-I5</f>
        <v>0</v>
      </c>
      <c r="P5" s="153">
        <f>N5-K5</f>
        <v>-38.239044884681675</v>
      </c>
      <c r="Q5" s="154">
        <f>N5/K5</f>
        <v>0.89378043087588421</v>
      </c>
      <c r="R5" s="302">
        <f>Q21</f>
        <v>0.87838601525248439</v>
      </c>
      <c r="S5" s="155">
        <v>0.25</v>
      </c>
      <c r="T5" s="156">
        <v>0.26591435185185186</v>
      </c>
      <c r="U5" s="157"/>
      <c r="V5" s="158">
        <v>22.917634606589161</v>
      </c>
      <c r="W5" s="159"/>
      <c r="X5" s="160"/>
      <c r="Y5" s="305"/>
      <c r="Z5" s="306"/>
      <c r="AA5" s="113">
        <f>M5-J5</f>
        <v>-382.39044884681698</v>
      </c>
      <c r="AB5" s="154">
        <f>M5/J5</f>
        <v>0.89378043087588421</v>
      </c>
      <c r="AC5" s="307">
        <f>AB21</f>
        <v>0.87838601525248439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2122</v>
      </c>
      <c r="G6" s="101">
        <f t="shared" si="0"/>
        <v>62641.440000000002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3157.1634890742348</v>
      </c>
      <c r="N6" s="104">
        <f>M6/L6</f>
        <v>287.01486264311228</v>
      </c>
      <c r="O6" s="106">
        <f>L6-I6</f>
        <v>0</v>
      </c>
      <c r="P6" s="107">
        <f>N6-K6</f>
        <v>-40.257864629614971</v>
      </c>
      <c r="Q6" s="108">
        <f>N6/K6</f>
        <v>0.87698985807617647</v>
      </c>
      <c r="R6" s="303"/>
      <c r="S6" s="46">
        <v>0.26944444444444443</v>
      </c>
      <c r="T6" s="47">
        <v>0.29744212962962963</v>
      </c>
      <c r="U6" s="109">
        <v>5.083333333333302</v>
      </c>
      <c r="V6" s="110">
        <v>40.327338270763306</v>
      </c>
      <c r="W6" s="111"/>
      <c r="X6" s="114"/>
      <c r="Y6" s="294"/>
      <c r="Z6" s="295"/>
      <c r="AA6" s="115">
        <f>M6-J6</f>
        <v>-442.8365109257652</v>
      </c>
      <c r="AB6" s="108">
        <f>M6/J6</f>
        <v>0.87698985807617635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2513</v>
      </c>
      <c r="G7" s="101">
        <f t="shared" si="0"/>
        <v>75013.05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3156.6329517331887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03"/>
      <c r="S7" s="46">
        <v>0.30069444444444443</v>
      </c>
      <c r="T7" s="47">
        <v>0.33385416666666667</v>
      </c>
      <c r="U7" s="109">
        <v>4.6833333333333194</v>
      </c>
      <c r="V7" s="110">
        <v>47.766085669609559</v>
      </c>
      <c r="W7" s="111"/>
      <c r="X7" s="114"/>
      <c r="Y7" s="294"/>
      <c r="Z7" s="295"/>
      <c r="AA7" s="115">
        <f>M7-J7</f>
        <v>-443.36704826681125</v>
      </c>
      <c r="AB7" s="108">
        <f>M7/J7</f>
        <v>0.87684248659255248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278</v>
      </c>
      <c r="G8" s="101">
        <f t="shared" si="0"/>
        <v>8340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3156.7548268852788</v>
      </c>
      <c r="N8" s="104">
        <f>M8/L8</f>
        <v>286.97771153502532</v>
      </c>
      <c r="O8" s="106">
        <f>L8-I8</f>
        <v>0</v>
      </c>
      <c r="P8" s="107">
        <f>N8-K8</f>
        <v>-40.295015737701931</v>
      </c>
      <c r="Q8" s="108">
        <f>N8/K8</f>
        <v>0.87687634080146637</v>
      </c>
      <c r="R8" s="303"/>
      <c r="S8" s="46">
        <v>0.33680555555555552</v>
      </c>
      <c r="T8" s="47">
        <v>0.34047453703703701</v>
      </c>
      <c r="U8" s="109">
        <v>5</v>
      </c>
      <c r="V8" s="110">
        <v>5.2839073398860998</v>
      </c>
      <c r="W8" s="111"/>
      <c r="X8" s="114"/>
      <c r="Y8" s="294"/>
      <c r="Z8" s="295"/>
      <c r="AA8" s="115">
        <f>M8-J8</f>
        <v>-443.24517311472118</v>
      </c>
      <c r="AB8" s="108">
        <f>M8/J8</f>
        <v>0.87687634080146637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784</v>
      </c>
      <c r="G9" s="101">
        <f t="shared" si="0"/>
        <v>22398.880000000001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3122.787455698834</v>
      </c>
      <c r="N9" s="104">
        <f>M9/L9</f>
        <v>260.23228797490282</v>
      </c>
      <c r="O9" s="106">
        <f>L9-I9</f>
        <v>0</v>
      </c>
      <c r="P9" s="107">
        <f>N9-K9</f>
        <v>-39.767712025097183</v>
      </c>
      <c r="Q9" s="108">
        <f>N9/K9</f>
        <v>0.86744095991634274</v>
      </c>
      <c r="R9" s="303"/>
      <c r="S9" s="46">
        <v>0.34374999999999994</v>
      </c>
      <c r="T9" s="47">
        <v>0.35420138888888886</v>
      </c>
      <c r="U9" s="109">
        <v>4.7166666666666313</v>
      </c>
      <c r="V9" s="110">
        <v>15.063465146869286</v>
      </c>
      <c r="W9" s="111"/>
      <c r="X9" s="114"/>
      <c r="Y9" s="294"/>
      <c r="Z9" s="295"/>
      <c r="AA9" s="115">
        <f>M9-J9</f>
        <v>-477.21254430116596</v>
      </c>
      <c r="AB9" s="108">
        <f>M9/J9</f>
        <v>0.86744095991634274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3162.1896549089438</v>
      </c>
      <c r="N21" s="136">
        <f>M21/L21</f>
        <v>287.47178680990396</v>
      </c>
      <c r="O21" s="137">
        <f>L21-I21</f>
        <v>0</v>
      </c>
      <c r="P21" s="138">
        <f>N21-K21</f>
        <v>-39.800940462823291</v>
      </c>
      <c r="Q21" s="139">
        <f>N21/K21</f>
        <v>0.87838601525248439</v>
      </c>
      <c r="R21" s="304"/>
      <c r="S21" s="140">
        <v>0.25</v>
      </c>
      <c r="T21" s="141">
        <v>0.44682870370370359</v>
      </c>
      <c r="U21" s="142"/>
      <c r="V21" s="164"/>
      <c r="W21" s="165"/>
      <c r="X21" s="136"/>
      <c r="Y21" s="290"/>
      <c r="Z21" s="291"/>
      <c r="AA21" s="166">
        <f>M21-J21</f>
        <v>-437.81034509105621</v>
      </c>
      <c r="AB21" s="139">
        <f>M21/J21</f>
        <v>0.87838601525248439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1563</v>
      </c>
      <c r="G22" s="146">
        <f t="shared" ref="G22" si="5">E22*F22</f>
        <v>28962.390000000003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3058.0119542023353</v>
      </c>
      <c r="N22" s="150">
        <f>M22/L22</f>
        <v>1019.3373180674452</v>
      </c>
      <c r="O22" s="152">
        <f>L22-I22</f>
        <v>0</v>
      </c>
      <c r="P22" s="153">
        <f>N22-K22</f>
        <v>-80.662681932554847</v>
      </c>
      <c r="Q22" s="154">
        <f>N22/K22</f>
        <v>0.92667028915222283</v>
      </c>
      <c r="R22" s="302">
        <f>Q38</f>
        <v>0.92667028915222283</v>
      </c>
      <c r="S22" s="155">
        <v>0.32083333333333336</v>
      </c>
      <c r="T22" s="156">
        <v>0.34212962962962967</v>
      </c>
      <c r="U22" s="157"/>
      <c r="V22" s="110">
        <v>30.66698279943839</v>
      </c>
      <c r="W22" s="159"/>
      <c r="X22" s="160"/>
      <c r="Y22" s="305"/>
      <c r="Z22" s="306"/>
      <c r="AA22" s="113">
        <f>M22-J22</f>
        <v>-241.98804579766465</v>
      </c>
      <c r="AB22" s="154">
        <f>M22/J22</f>
        <v>0.92667028915222283</v>
      </c>
      <c r="AC22" s="307">
        <f>AB38</f>
        <v>0.92667028915222283</v>
      </c>
    </row>
    <row r="23" spans="1:29" ht="15.75" customHeight="1">
      <c r="A23" s="297"/>
      <c r="B23" s="98"/>
      <c r="C23" s="292"/>
      <c r="D23" s="293"/>
      <c r="E23" s="99"/>
      <c r="F23" s="100"/>
      <c r="G23" s="101"/>
      <c r="H23" s="26"/>
      <c r="I23" s="102"/>
      <c r="J23" s="103"/>
      <c r="K23" s="104"/>
      <c r="L23" s="105"/>
      <c r="M23" s="103"/>
      <c r="N23" s="104"/>
      <c r="O23" s="106"/>
      <c r="P23" s="107"/>
      <c r="Q23" s="108"/>
      <c r="R23" s="303"/>
      <c r="S23" s="46"/>
      <c r="T23" s="47"/>
      <c r="U23" s="109"/>
      <c r="V23" s="110"/>
      <c r="W23" s="111"/>
      <c r="X23" s="114"/>
      <c r="Y23" s="294"/>
      <c r="Z23" s="295"/>
      <c r="AA23" s="115"/>
      <c r="AB23" s="108"/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6">AVERAGE(I22:I37)</f>
        <v>3</v>
      </c>
      <c r="J38" s="135">
        <f t="shared" si="6"/>
        <v>3300</v>
      </c>
      <c r="K38" s="136">
        <f t="shared" ref="K38" si="7">J38/I38</f>
        <v>1100</v>
      </c>
      <c r="L38" s="134">
        <f t="shared" ref="L38:M38" si="8">AVERAGE(L22:L37)</f>
        <v>3</v>
      </c>
      <c r="M38" s="135">
        <f t="shared" si="8"/>
        <v>3058.0119542023353</v>
      </c>
      <c r="N38" s="136">
        <f t="shared" ref="N38:N46" si="9">M38/L38</f>
        <v>1019.3373180674452</v>
      </c>
      <c r="O38" s="137">
        <f t="shared" ref="O38:O46" si="10">L38-I38</f>
        <v>0</v>
      </c>
      <c r="P38" s="138">
        <f t="shared" ref="P38:P46" si="11">N38-K38</f>
        <v>-80.662681932554847</v>
      </c>
      <c r="Q38" s="139">
        <f t="shared" ref="Q38:Q46" si="12">N38/K38</f>
        <v>0.92667028915222283</v>
      </c>
      <c r="R38" s="304"/>
      <c r="S38" s="140">
        <v>0.32083333333333336</v>
      </c>
      <c r="T38" s="141">
        <v>0.34212962962962967</v>
      </c>
      <c r="U38" s="142"/>
      <c r="V38" s="164"/>
      <c r="W38" s="97"/>
      <c r="X38" s="67"/>
      <c r="Y38" s="290"/>
      <c r="Z38" s="291"/>
      <c r="AA38" s="166">
        <f t="shared" ref="AA38:AA46" si="13">M38-J38</f>
        <v>-241.98804579766465</v>
      </c>
      <c r="AB38" s="139">
        <f t="shared" ref="AB38:AB46" si="14">M38/J38</f>
        <v>0.92667028915222283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877</v>
      </c>
      <c r="G39" s="146">
        <f t="shared" ref="G39:G46" si="15">E39*F39</f>
        <v>21767.14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6" si="16">F39/V39*60</f>
        <v>3264.7750322587008</v>
      </c>
      <c r="N39" s="150">
        <f t="shared" si="9"/>
        <v>652.95500645174013</v>
      </c>
      <c r="O39" s="152">
        <f t="shared" si="10"/>
        <v>0</v>
      </c>
      <c r="P39" s="153">
        <f t="shared" si="11"/>
        <v>-67.044993548259868</v>
      </c>
      <c r="Q39" s="154">
        <f t="shared" si="12"/>
        <v>0.90688195340519462</v>
      </c>
      <c r="R39" s="302">
        <f>Q55</f>
        <v>0.91336285424692487</v>
      </c>
      <c r="S39" s="155">
        <v>0.25</v>
      </c>
      <c r="T39" s="156">
        <v>0.26119212962962962</v>
      </c>
      <c r="U39" s="157"/>
      <c r="V39" s="158">
        <v>16.117496452303911</v>
      </c>
      <c r="W39" s="159"/>
      <c r="X39" s="160"/>
      <c r="Y39" s="305"/>
      <c r="Z39" s="306"/>
      <c r="AA39" s="113">
        <f t="shared" si="13"/>
        <v>-335.22496774129922</v>
      </c>
      <c r="AB39" s="154">
        <f t="shared" si="14"/>
        <v>0.90688195340519462</v>
      </c>
      <c r="AC39" s="307">
        <f>AB55</f>
        <v>0.91336285424692487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744</v>
      </c>
      <c r="G40" s="101">
        <f t="shared" si="15"/>
        <v>18622.32</v>
      </c>
      <c r="H40" s="26"/>
      <c r="I40" s="102">
        <v>5</v>
      </c>
      <c r="J40" s="103">
        <v>3600</v>
      </c>
      <c r="K40" s="104">
        <f t="shared" ref="K40:K63" si="17">J40/I40</f>
        <v>720</v>
      </c>
      <c r="L40" s="105">
        <v>5</v>
      </c>
      <c r="M40" s="103">
        <f t="shared" si="16"/>
        <v>3258.7286499761362</v>
      </c>
      <c r="N40" s="104">
        <f t="shared" si="9"/>
        <v>651.74572999522729</v>
      </c>
      <c r="O40" s="106">
        <f t="shared" si="10"/>
        <v>0</v>
      </c>
      <c r="P40" s="107">
        <f t="shared" si="11"/>
        <v>-68.254270004772707</v>
      </c>
      <c r="Q40" s="108">
        <f t="shared" si="12"/>
        <v>0.90520240277114905</v>
      </c>
      <c r="R40" s="303"/>
      <c r="S40" s="46">
        <v>0.27083333333333337</v>
      </c>
      <c r="T40" s="47">
        <v>0.28033564814814821</v>
      </c>
      <c r="U40" s="109">
        <v>13.883333333333399</v>
      </c>
      <c r="V40" s="110">
        <v>13.698593775313848</v>
      </c>
      <c r="W40" s="111"/>
      <c r="X40" s="114"/>
      <c r="Y40" s="294"/>
      <c r="Z40" s="295"/>
      <c r="AA40" s="115">
        <f t="shared" si="13"/>
        <v>-341.27135002386376</v>
      </c>
      <c r="AB40" s="108">
        <f t="shared" si="14"/>
        <v>0.90520240277114894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1136</v>
      </c>
      <c r="G41" s="101">
        <f t="shared" si="15"/>
        <v>27036.799999999999</v>
      </c>
      <c r="H41" s="26"/>
      <c r="I41" s="102">
        <v>4</v>
      </c>
      <c r="J41" s="103">
        <v>3600</v>
      </c>
      <c r="K41" s="104">
        <f t="shared" si="17"/>
        <v>900</v>
      </c>
      <c r="L41" s="105">
        <v>4</v>
      </c>
      <c r="M41" s="103">
        <f t="shared" si="16"/>
        <v>3262.8004322565162</v>
      </c>
      <c r="N41" s="104">
        <f t="shared" si="9"/>
        <v>815.70010806412904</v>
      </c>
      <c r="O41" s="106">
        <f t="shared" si="10"/>
        <v>0</v>
      </c>
      <c r="P41" s="107">
        <f t="shared" si="11"/>
        <v>-84.29989193587096</v>
      </c>
      <c r="Q41" s="108">
        <f t="shared" si="12"/>
        <v>0.90633345340458782</v>
      </c>
      <c r="R41" s="303"/>
      <c r="S41" s="46">
        <v>0.28958333333333341</v>
      </c>
      <c r="T41" s="47">
        <v>0.3040856481481482</v>
      </c>
      <c r="U41" s="109">
        <v>13.316666666666697</v>
      </c>
      <c r="V41" s="110">
        <v>20.890030332888401</v>
      </c>
      <c r="W41" s="111"/>
      <c r="X41" s="114"/>
      <c r="Y41" s="294"/>
      <c r="Z41" s="295"/>
      <c r="AA41" s="115">
        <f t="shared" si="13"/>
        <v>-337.19956774348384</v>
      </c>
      <c r="AB41" s="108">
        <f t="shared" si="14"/>
        <v>0.90633345340458782</v>
      </c>
      <c r="AC41" s="308"/>
    </row>
    <row r="42" spans="1:29" ht="15.75" customHeight="1">
      <c r="A42" s="311"/>
      <c r="B42" s="98" t="s">
        <v>118</v>
      </c>
      <c r="C42" s="292" t="s">
        <v>216</v>
      </c>
      <c r="D42" s="293"/>
      <c r="E42" s="99">
        <v>30</v>
      </c>
      <c r="F42" s="100">
        <v>748</v>
      </c>
      <c r="G42" s="101">
        <f t="shared" si="15"/>
        <v>22440</v>
      </c>
      <c r="H42" s="26"/>
      <c r="I42" s="102">
        <v>4</v>
      </c>
      <c r="J42" s="103">
        <v>3300</v>
      </c>
      <c r="K42" s="104">
        <f t="shared" si="17"/>
        <v>825</v>
      </c>
      <c r="L42" s="105">
        <v>4</v>
      </c>
      <c r="M42" s="103">
        <f t="shared" si="16"/>
        <v>3061.6705106000272</v>
      </c>
      <c r="N42" s="104">
        <f t="shared" si="9"/>
        <v>765.41762765000681</v>
      </c>
      <c r="O42" s="106">
        <f t="shared" si="10"/>
        <v>0</v>
      </c>
      <c r="P42" s="107">
        <f t="shared" si="11"/>
        <v>-59.582372349993193</v>
      </c>
      <c r="Q42" s="108">
        <f t="shared" si="12"/>
        <v>0.92777894260606886</v>
      </c>
      <c r="R42" s="303"/>
      <c r="S42" s="46">
        <v>0.31319444444444455</v>
      </c>
      <c r="T42" s="47">
        <v>0.32336805555555564</v>
      </c>
      <c r="U42" s="109">
        <v>13.116666666666745</v>
      </c>
      <c r="V42" s="110">
        <v>14.658664230725599</v>
      </c>
      <c r="W42" s="111"/>
      <c r="X42" s="114"/>
      <c r="Y42" s="294"/>
      <c r="Z42" s="295"/>
      <c r="AA42" s="115">
        <f t="shared" si="13"/>
        <v>-238.32948939997277</v>
      </c>
      <c r="AB42" s="108">
        <f t="shared" si="14"/>
        <v>0.92777894260606886</v>
      </c>
      <c r="AC42" s="308"/>
    </row>
    <row r="43" spans="1:29" ht="15.75" customHeight="1">
      <c r="A43" s="311"/>
      <c r="B43" s="98" t="s">
        <v>118</v>
      </c>
      <c r="C43" s="292" t="s">
        <v>124</v>
      </c>
      <c r="D43" s="293"/>
      <c r="E43" s="99">
        <v>18.18</v>
      </c>
      <c r="F43" s="100">
        <v>869</v>
      </c>
      <c r="G43" s="101">
        <f t="shared" si="15"/>
        <v>15798.42</v>
      </c>
      <c r="H43" s="13"/>
      <c r="I43" s="102">
        <v>3</v>
      </c>
      <c r="J43" s="103">
        <v>3600</v>
      </c>
      <c r="K43" s="104">
        <f t="shared" si="17"/>
        <v>1200</v>
      </c>
      <c r="L43" s="105">
        <v>3</v>
      </c>
      <c r="M43" s="103">
        <f t="shared" si="16"/>
        <v>3258.7293510876198</v>
      </c>
      <c r="N43" s="104">
        <f t="shared" si="9"/>
        <v>1086.2431170292066</v>
      </c>
      <c r="O43" s="106">
        <f t="shared" si="10"/>
        <v>0</v>
      </c>
      <c r="P43" s="107">
        <f t="shared" si="11"/>
        <v>-113.75688297079341</v>
      </c>
      <c r="Q43" s="108">
        <f t="shared" si="12"/>
        <v>0.90520259752433885</v>
      </c>
      <c r="R43" s="303"/>
      <c r="S43" s="46">
        <v>0.33263888888888904</v>
      </c>
      <c r="T43" s="47">
        <v>0.34375000000000017</v>
      </c>
      <c r="U43" s="109">
        <v>13.350000000000088</v>
      </c>
      <c r="V43" s="110">
        <v>16.000101383871591</v>
      </c>
      <c r="W43" s="111"/>
      <c r="X43" s="114"/>
      <c r="Y43" s="294"/>
      <c r="Z43" s="295"/>
      <c r="AA43" s="115">
        <f t="shared" si="13"/>
        <v>-341.27064891238024</v>
      </c>
      <c r="AB43" s="108">
        <f t="shared" si="14"/>
        <v>0.90520259752433885</v>
      </c>
      <c r="AC43" s="308"/>
    </row>
    <row r="44" spans="1:29" ht="15.75" customHeight="1">
      <c r="A44" s="311"/>
      <c r="B44" s="98" t="s">
        <v>118</v>
      </c>
      <c r="C44" s="292" t="s">
        <v>200</v>
      </c>
      <c r="D44" s="293"/>
      <c r="E44" s="99">
        <v>17.07</v>
      </c>
      <c r="F44" s="100">
        <v>1245</v>
      </c>
      <c r="G44" s="119">
        <f t="shared" si="15"/>
        <v>21252.15</v>
      </c>
      <c r="H44" s="120"/>
      <c r="I44" s="102">
        <v>3</v>
      </c>
      <c r="J44" s="103">
        <v>3300</v>
      </c>
      <c r="K44" s="104">
        <f t="shared" si="17"/>
        <v>1100</v>
      </c>
      <c r="L44" s="105">
        <v>3</v>
      </c>
      <c r="M44" s="103">
        <f t="shared" si="16"/>
        <v>3061.3464970686996</v>
      </c>
      <c r="N44" s="104">
        <f t="shared" si="9"/>
        <v>1020.4488323562332</v>
      </c>
      <c r="O44" s="106">
        <f t="shared" si="10"/>
        <v>0</v>
      </c>
      <c r="P44" s="107">
        <f t="shared" si="11"/>
        <v>-79.551167643766803</v>
      </c>
      <c r="Q44" s="108">
        <f t="shared" si="12"/>
        <v>0.92768075668748473</v>
      </c>
      <c r="R44" s="303"/>
      <c r="S44" s="46">
        <v>0.35347222222222241</v>
      </c>
      <c r="T44" s="118">
        <v>0.37041666666666684</v>
      </c>
      <c r="U44" s="109">
        <v>14.00000000000003</v>
      </c>
      <c r="V44" s="110">
        <v>24.401027479746819</v>
      </c>
      <c r="W44" s="111"/>
      <c r="X44" s="114"/>
      <c r="Y44" s="294"/>
      <c r="Z44" s="295"/>
      <c r="AA44" s="115">
        <f t="shared" si="13"/>
        <v>-238.65350293130041</v>
      </c>
      <c r="AB44" s="108">
        <f t="shared" si="14"/>
        <v>0.92768075668748473</v>
      </c>
      <c r="AC44" s="308"/>
    </row>
    <row r="45" spans="1:29" ht="15.75" customHeight="1">
      <c r="A45" s="311"/>
      <c r="B45" s="98" t="s">
        <v>118</v>
      </c>
      <c r="C45" s="292" t="s">
        <v>125</v>
      </c>
      <c r="D45" s="293"/>
      <c r="E45" s="99">
        <v>14.03</v>
      </c>
      <c r="F45" s="100">
        <v>3422</v>
      </c>
      <c r="G45" s="119">
        <f t="shared" si="15"/>
        <v>48010.659999999996</v>
      </c>
      <c r="H45" s="60"/>
      <c r="I45" s="102">
        <v>3</v>
      </c>
      <c r="J45" s="103">
        <v>3000</v>
      </c>
      <c r="K45" s="104">
        <f t="shared" si="17"/>
        <v>1000</v>
      </c>
      <c r="L45" s="105">
        <v>3</v>
      </c>
      <c r="M45" s="103">
        <f t="shared" si="16"/>
        <v>2781.297888706833</v>
      </c>
      <c r="N45" s="104">
        <f t="shared" si="9"/>
        <v>927.09929623561095</v>
      </c>
      <c r="O45" s="121">
        <f t="shared" si="10"/>
        <v>0</v>
      </c>
      <c r="P45" s="122">
        <f t="shared" si="11"/>
        <v>-72.90070376438905</v>
      </c>
      <c r="Q45" s="123">
        <f t="shared" si="12"/>
        <v>0.92709929623561094</v>
      </c>
      <c r="R45" s="303"/>
      <c r="S45" s="46">
        <v>0.37986111111111132</v>
      </c>
      <c r="T45" s="118">
        <v>0.43112268518518537</v>
      </c>
      <c r="U45" s="109">
        <v>13.600000000000048</v>
      </c>
      <c r="V45" s="110">
        <v>73.821650256766901</v>
      </c>
      <c r="W45" s="111"/>
      <c r="X45" s="114"/>
      <c r="Y45" s="294"/>
      <c r="Z45" s="295"/>
      <c r="AA45" s="115">
        <f t="shared" si="13"/>
        <v>-218.70211129316704</v>
      </c>
      <c r="AB45" s="108">
        <f t="shared" si="14"/>
        <v>0.92709929623561094</v>
      </c>
      <c r="AC45" s="308"/>
    </row>
    <row r="46" spans="1:29" ht="15.75" customHeight="1">
      <c r="A46" s="311"/>
      <c r="B46" s="98" t="s">
        <v>118</v>
      </c>
      <c r="C46" s="292" t="s">
        <v>127</v>
      </c>
      <c r="D46" s="293"/>
      <c r="E46" s="99">
        <v>14.28</v>
      </c>
      <c r="F46" s="100">
        <v>4958</v>
      </c>
      <c r="G46" s="119">
        <f t="shared" si="15"/>
        <v>70800.239999999991</v>
      </c>
      <c r="H46" s="60"/>
      <c r="I46" s="102">
        <v>3</v>
      </c>
      <c r="J46" s="103">
        <v>3600</v>
      </c>
      <c r="K46" s="104">
        <f t="shared" si="17"/>
        <v>1200</v>
      </c>
      <c r="L46" s="116">
        <v>3</v>
      </c>
      <c r="M46" s="103">
        <f t="shared" si="16"/>
        <v>3259.4664152605983</v>
      </c>
      <c r="N46" s="104">
        <f t="shared" si="9"/>
        <v>1086.488805086866</v>
      </c>
      <c r="O46" s="121">
        <f t="shared" si="10"/>
        <v>0</v>
      </c>
      <c r="P46" s="122">
        <f t="shared" si="11"/>
        <v>-113.51119491313398</v>
      </c>
      <c r="Q46" s="123">
        <f t="shared" si="12"/>
        <v>0.90540733757238834</v>
      </c>
      <c r="R46" s="303"/>
      <c r="S46" s="46">
        <v>0.44027777777777799</v>
      </c>
      <c r="T46" s="118">
        <v>0.50364583333333357</v>
      </c>
      <c r="U46" s="109">
        <v>13.183333333333369</v>
      </c>
      <c r="V46" s="110">
        <v>91.266471900805314</v>
      </c>
      <c r="W46" s="111"/>
      <c r="X46" s="114"/>
      <c r="Y46" s="294"/>
      <c r="Z46" s="295"/>
      <c r="AA46" s="115">
        <f t="shared" si="13"/>
        <v>-340.5335847394017</v>
      </c>
      <c r="AB46" s="108">
        <f t="shared" si="14"/>
        <v>0.90540733757238845</v>
      </c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8">AVERAGE(I39:I54)</f>
        <v>3.75</v>
      </c>
      <c r="J55" s="135">
        <f t="shared" si="18"/>
        <v>3450</v>
      </c>
      <c r="K55" s="136">
        <f t="shared" ref="K55" si="19">J55/I55</f>
        <v>920</v>
      </c>
      <c r="L55" s="134">
        <f t="shared" ref="L55:M55" si="20">AVERAGE(L39:L54)</f>
        <v>3.75</v>
      </c>
      <c r="M55" s="135">
        <f t="shared" si="20"/>
        <v>3151.101847151891</v>
      </c>
      <c r="N55" s="136">
        <f t="shared" ref="N55:N63" si="21">M55/L55</f>
        <v>840.29382590717091</v>
      </c>
      <c r="O55" s="137">
        <f t="shared" ref="O55:O63" si="22">L55-I55</f>
        <v>0</v>
      </c>
      <c r="P55" s="138">
        <f t="shared" ref="P55:P63" si="23">N55-K55</f>
        <v>-79.706174092829087</v>
      </c>
      <c r="Q55" s="139">
        <f t="shared" ref="Q55:Q63" si="24">N55/K55</f>
        <v>0.91336285424692487</v>
      </c>
      <c r="R55" s="304"/>
      <c r="S55" s="140">
        <v>0.25</v>
      </c>
      <c r="T55" s="141">
        <v>0.50364583333333357</v>
      </c>
      <c r="U55" s="142"/>
      <c r="V55" s="164"/>
      <c r="W55" s="97"/>
      <c r="X55" s="67"/>
      <c r="Y55" s="290"/>
      <c r="Z55" s="291"/>
      <c r="AA55" s="166">
        <f t="shared" ref="AA55:AA63" si="25">M55-J55</f>
        <v>-298.89815284810902</v>
      </c>
      <c r="AB55" s="139">
        <f t="shared" ref="AB55:AB63" si="26">M55/J55</f>
        <v>0.91336285424692487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1416</v>
      </c>
      <c r="G56" s="146">
        <f t="shared" ref="G56:G63" si="27">E56*F56</f>
        <v>25742.880000000001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8">F56/V56*60</f>
        <v>3259.5198963298499</v>
      </c>
      <c r="N56" s="150">
        <f t="shared" si="21"/>
        <v>1086.50663210995</v>
      </c>
      <c r="O56" s="152">
        <f t="shared" si="22"/>
        <v>0</v>
      </c>
      <c r="P56" s="153">
        <f t="shared" si="23"/>
        <v>-113.49336789004997</v>
      </c>
      <c r="Q56" s="154">
        <f t="shared" si="24"/>
        <v>0.90542219342495833</v>
      </c>
      <c r="R56" s="302">
        <f>Q72</f>
        <v>0.90533556789294667</v>
      </c>
      <c r="S56" s="155">
        <v>0.25</v>
      </c>
      <c r="T56" s="156">
        <v>0.26809027777777777</v>
      </c>
      <c r="U56" s="157"/>
      <c r="V56" s="158">
        <v>26.065188341283989</v>
      </c>
      <c r="W56" s="156"/>
      <c r="X56" s="167"/>
      <c r="Y56" s="305"/>
      <c r="Z56" s="306"/>
      <c r="AA56" s="113">
        <f t="shared" si="25"/>
        <v>-340.48010367015013</v>
      </c>
      <c r="AB56" s="154">
        <f t="shared" si="26"/>
        <v>0.90542219342495833</v>
      </c>
      <c r="AC56" s="307">
        <f>AB72</f>
        <v>0.90533556789294667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767</v>
      </c>
      <c r="G57" s="101">
        <f t="shared" si="27"/>
        <v>15892.24</v>
      </c>
      <c r="H57" s="26"/>
      <c r="I57" s="102">
        <v>3</v>
      </c>
      <c r="J57" s="103">
        <v>3600</v>
      </c>
      <c r="K57" s="104">
        <f t="shared" si="17"/>
        <v>1200</v>
      </c>
      <c r="L57" s="105">
        <v>3</v>
      </c>
      <c r="M57" s="103">
        <f t="shared" si="28"/>
        <v>3257.752144512569</v>
      </c>
      <c r="N57" s="104">
        <f t="shared" si="21"/>
        <v>1085.9173815041897</v>
      </c>
      <c r="O57" s="106">
        <f t="shared" si="22"/>
        <v>0</v>
      </c>
      <c r="P57" s="107">
        <f t="shared" si="23"/>
        <v>-114.08261849581027</v>
      </c>
      <c r="Q57" s="108">
        <f t="shared" si="24"/>
        <v>0.90493115125349144</v>
      </c>
      <c r="R57" s="303"/>
      <c r="S57" s="46">
        <v>0.27777777777777779</v>
      </c>
      <c r="T57" s="47">
        <v>0.28758101851851853</v>
      </c>
      <c r="U57" s="109">
        <v>13.950000000000022</v>
      </c>
      <c r="V57" s="110">
        <v>14.126304874825154</v>
      </c>
      <c r="W57" s="111"/>
      <c r="X57" s="13"/>
      <c r="Y57" s="294"/>
      <c r="Z57" s="295"/>
      <c r="AA57" s="115">
        <f t="shared" si="25"/>
        <v>-342.24785548743102</v>
      </c>
      <c r="AB57" s="108">
        <f t="shared" si="26"/>
        <v>0.90493115125349133</v>
      </c>
      <c r="AC57" s="308"/>
    </row>
    <row r="58" spans="1:29" ht="15.75" customHeight="1">
      <c r="A58" s="297"/>
      <c r="B58" s="98" t="s">
        <v>118</v>
      </c>
      <c r="C58" s="292" t="s">
        <v>130</v>
      </c>
      <c r="D58" s="293"/>
      <c r="E58" s="99">
        <v>30</v>
      </c>
      <c r="F58" s="100">
        <v>1146</v>
      </c>
      <c r="G58" s="101">
        <f t="shared" si="27"/>
        <v>34380</v>
      </c>
      <c r="H58" s="26"/>
      <c r="I58" s="102">
        <v>4</v>
      </c>
      <c r="J58" s="103">
        <v>3600</v>
      </c>
      <c r="K58" s="104">
        <f t="shared" si="17"/>
        <v>900</v>
      </c>
      <c r="L58" s="105">
        <v>4</v>
      </c>
      <c r="M58" s="103">
        <f t="shared" si="28"/>
        <v>3260.1751087355779</v>
      </c>
      <c r="N58" s="104">
        <f t="shared" si="21"/>
        <v>815.04377718389446</v>
      </c>
      <c r="O58" s="106">
        <f t="shared" si="22"/>
        <v>0</v>
      </c>
      <c r="P58" s="107">
        <f t="shared" si="23"/>
        <v>-84.956222816105537</v>
      </c>
      <c r="Q58" s="108">
        <f t="shared" si="24"/>
        <v>0.90560419687099381</v>
      </c>
      <c r="R58" s="303"/>
      <c r="S58" s="46">
        <v>0.29722222222222228</v>
      </c>
      <c r="T58" s="47">
        <v>0.31186342592592597</v>
      </c>
      <c r="U58" s="109">
        <v>13.883333333333399</v>
      </c>
      <c r="V58" s="110">
        <v>21.090891656634906</v>
      </c>
      <c r="W58" s="111"/>
      <c r="X58" s="13"/>
      <c r="Y58" s="294"/>
      <c r="Z58" s="295"/>
      <c r="AA58" s="115">
        <f t="shared" si="25"/>
        <v>-339.82489126442215</v>
      </c>
      <c r="AB58" s="108">
        <f t="shared" si="26"/>
        <v>0.90560419687099381</v>
      </c>
      <c r="AC58" s="308"/>
    </row>
    <row r="59" spans="1:29" ht="15.75" customHeight="1">
      <c r="A59" s="297"/>
      <c r="B59" s="98" t="s">
        <v>118</v>
      </c>
      <c r="C59" s="292" t="s">
        <v>230</v>
      </c>
      <c r="D59" s="293"/>
      <c r="E59" s="99">
        <v>24.76</v>
      </c>
      <c r="F59" s="100">
        <v>1652</v>
      </c>
      <c r="G59" s="101">
        <f t="shared" si="27"/>
        <v>40903.520000000004</v>
      </c>
      <c r="H59" s="26"/>
      <c r="I59" s="102">
        <v>4</v>
      </c>
      <c r="J59" s="103">
        <v>3600</v>
      </c>
      <c r="K59" s="104">
        <f t="shared" si="17"/>
        <v>900</v>
      </c>
      <c r="L59" s="105">
        <v>4</v>
      </c>
      <c r="M59" s="103">
        <f t="shared" si="28"/>
        <v>3258.1372700578308</v>
      </c>
      <c r="N59" s="104">
        <f t="shared" si="21"/>
        <v>814.53431751445771</v>
      </c>
      <c r="O59" s="106">
        <f t="shared" si="22"/>
        <v>0</v>
      </c>
      <c r="P59" s="107">
        <f t="shared" si="23"/>
        <v>-85.465682485542288</v>
      </c>
      <c r="Q59" s="108">
        <f t="shared" si="24"/>
        <v>0.90503813057161964</v>
      </c>
      <c r="R59" s="303"/>
      <c r="S59" s="46">
        <v>0.32152777777777786</v>
      </c>
      <c r="T59" s="47">
        <v>0.34265046296296303</v>
      </c>
      <c r="U59" s="109">
        <v>13.91666666666671</v>
      </c>
      <c r="V59" s="110">
        <v>30.422290954684254</v>
      </c>
      <c r="W59" s="111"/>
      <c r="X59" s="114"/>
      <c r="Y59" s="294"/>
      <c r="Z59" s="295"/>
      <c r="AA59" s="115">
        <f t="shared" si="25"/>
        <v>-341.86272994216915</v>
      </c>
      <c r="AB59" s="108">
        <f t="shared" si="26"/>
        <v>0.90503813057161964</v>
      </c>
      <c r="AC59" s="308"/>
    </row>
    <row r="60" spans="1:29" ht="15.75" customHeight="1">
      <c r="A60" s="298"/>
      <c r="B60" s="98" t="s">
        <v>118</v>
      </c>
      <c r="C60" s="292" t="s">
        <v>122</v>
      </c>
      <c r="D60" s="293"/>
      <c r="E60" s="99">
        <v>17.89</v>
      </c>
      <c r="F60" s="100">
        <v>2118</v>
      </c>
      <c r="G60" s="101">
        <f t="shared" si="27"/>
        <v>37891.020000000004</v>
      </c>
      <c r="H60" s="13"/>
      <c r="I60" s="102">
        <v>4</v>
      </c>
      <c r="J60" s="103">
        <v>3600</v>
      </c>
      <c r="K60" s="104">
        <f t="shared" si="17"/>
        <v>900</v>
      </c>
      <c r="L60" s="105">
        <v>4</v>
      </c>
      <c r="M60" s="103">
        <f t="shared" si="28"/>
        <v>3259.3806244004468</v>
      </c>
      <c r="N60" s="104">
        <f t="shared" si="21"/>
        <v>814.84515610011169</v>
      </c>
      <c r="O60" s="106">
        <f t="shared" si="22"/>
        <v>0</v>
      </c>
      <c r="P60" s="107">
        <f t="shared" si="23"/>
        <v>-85.154843899888306</v>
      </c>
      <c r="Q60" s="108">
        <f t="shared" si="24"/>
        <v>0.90538350677790191</v>
      </c>
      <c r="R60" s="303"/>
      <c r="S60" s="46">
        <v>0.35208333333333341</v>
      </c>
      <c r="T60" s="47">
        <v>0.37915509259259267</v>
      </c>
      <c r="U60" s="109">
        <v>13.583333333333352</v>
      </c>
      <c r="V60" s="110">
        <v>38.989002710714701</v>
      </c>
      <c r="W60" s="111"/>
      <c r="X60" s="114"/>
      <c r="Y60" s="294"/>
      <c r="Z60" s="295"/>
      <c r="AA60" s="115">
        <f t="shared" si="25"/>
        <v>-340.61937559955322</v>
      </c>
      <c r="AB60" s="108">
        <f t="shared" si="26"/>
        <v>0.90538350677790191</v>
      </c>
      <c r="AC60" s="308"/>
    </row>
    <row r="61" spans="1:29" ht="15.75" customHeight="1">
      <c r="A61" s="298"/>
      <c r="B61" s="98" t="s">
        <v>118</v>
      </c>
      <c r="C61" s="292" t="s">
        <v>224</v>
      </c>
      <c r="D61" s="293"/>
      <c r="E61" s="99">
        <v>22.32</v>
      </c>
      <c r="F61" s="100">
        <v>1747</v>
      </c>
      <c r="G61" s="119">
        <f t="shared" si="27"/>
        <v>38993.040000000001</v>
      </c>
      <c r="H61" s="120"/>
      <c r="I61" s="102">
        <v>5</v>
      </c>
      <c r="J61" s="103">
        <v>3600</v>
      </c>
      <c r="K61" s="104">
        <f t="shared" si="17"/>
        <v>720</v>
      </c>
      <c r="L61" s="105">
        <v>5</v>
      </c>
      <c r="M61" s="103">
        <f t="shared" si="28"/>
        <v>3257.789706149335</v>
      </c>
      <c r="N61" s="104">
        <f t="shared" si="21"/>
        <v>651.55794122986697</v>
      </c>
      <c r="O61" s="106">
        <f t="shared" si="22"/>
        <v>0</v>
      </c>
      <c r="P61" s="107">
        <f t="shared" si="23"/>
        <v>-68.442058770133031</v>
      </c>
      <c r="Q61" s="108">
        <f t="shared" si="24"/>
        <v>0.90494158504148192</v>
      </c>
      <c r="R61" s="303"/>
      <c r="S61" s="46">
        <v>0.38888888888888901</v>
      </c>
      <c r="T61" s="118">
        <v>0.41122685185185198</v>
      </c>
      <c r="U61" s="109">
        <v>14.016666666666726</v>
      </c>
      <c r="V61" s="110">
        <v>32.175189148072995</v>
      </c>
      <c r="W61" s="111"/>
      <c r="X61" s="49"/>
      <c r="Y61" s="294"/>
      <c r="Z61" s="295"/>
      <c r="AA61" s="115">
        <f t="shared" si="25"/>
        <v>-342.21029385066504</v>
      </c>
      <c r="AB61" s="108">
        <f t="shared" si="26"/>
        <v>0.90494158504148192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1399</v>
      </c>
      <c r="G62" s="119">
        <f t="shared" si="27"/>
        <v>38444.520000000004</v>
      </c>
      <c r="H62" s="60"/>
      <c r="I62" s="102">
        <v>5</v>
      </c>
      <c r="J62" s="103">
        <v>3600</v>
      </c>
      <c r="K62" s="104">
        <f t="shared" si="17"/>
        <v>720</v>
      </c>
      <c r="L62" s="105">
        <v>5</v>
      </c>
      <c r="M62" s="103">
        <f t="shared" si="28"/>
        <v>3260.2190296825688</v>
      </c>
      <c r="N62" s="104">
        <f t="shared" si="21"/>
        <v>652.04380593651376</v>
      </c>
      <c r="O62" s="121">
        <f t="shared" si="22"/>
        <v>0</v>
      </c>
      <c r="P62" s="122">
        <f t="shared" si="23"/>
        <v>-67.956194063486237</v>
      </c>
      <c r="Q62" s="123">
        <f t="shared" si="24"/>
        <v>0.90561639713404685</v>
      </c>
      <c r="R62" s="303"/>
      <c r="S62" s="46">
        <v>0.42083333333333345</v>
      </c>
      <c r="T62" s="118">
        <v>0.43870370370370382</v>
      </c>
      <c r="U62" s="109">
        <v>13.833333333333311</v>
      </c>
      <c r="V62" s="110">
        <v>25.7467364111953</v>
      </c>
      <c r="W62" s="111"/>
      <c r="X62" s="114"/>
      <c r="Y62" s="294"/>
      <c r="Z62" s="295"/>
      <c r="AA62" s="115">
        <f t="shared" si="25"/>
        <v>-339.78097031743118</v>
      </c>
      <c r="AB62" s="108">
        <f t="shared" si="26"/>
        <v>0.90561639713404685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4076</v>
      </c>
      <c r="G63" s="119">
        <f t="shared" si="27"/>
        <v>67906.16</v>
      </c>
      <c r="H63" s="60"/>
      <c r="I63" s="102">
        <v>5</v>
      </c>
      <c r="J63" s="103">
        <v>3600</v>
      </c>
      <c r="K63" s="104">
        <f t="shared" si="17"/>
        <v>720</v>
      </c>
      <c r="L63" s="116">
        <v>5</v>
      </c>
      <c r="M63" s="103">
        <f t="shared" si="28"/>
        <v>3260.6905754486861</v>
      </c>
      <c r="N63" s="104">
        <f t="shared" si="21"/>
        <v>652.1381150897372</v>
      </c>
      <c r="O63" s="121">
        <f t="shared" si="22"/>
        <v>0</v>
      </c>
      <c r="P63" s="122">
        <f t="shared" si="23"/>
        <v>-67.861884910262802</v>
      </c>
      <c r="Q63" s="123">
        <f t="shared" si="24"/>
        <v>0.90574738206907945</v>
      </c>
      <c r="R63" s="303"/>
      <c r="S63" s="46">
        <v>0.4479166666666668</v>
      </c>
      <c r="T63" s="118">
        <v>0.50000000000000011</v>
      </c>
      <c r="U63" s="109">
        <v>13.266666666666689</v>
      </c>
      <c r="V63" s="110">
        <v>75.002516902833506</v>
      </c>
      <c r="W63" s="111"/>
      <c r="X63" s="114"/>
      <c r="Y63" s="294"/>
      <c r="Z63" s="295"/>
      <c r="AA63" s="115">
        <f t="shared" si="25"/>
        <v>-339.3094245513139</v>
      </c>
      <c r="AB63" s="108">
        <f t="shared" si="26"/>
        <v>0.90574738206907945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4.125</v>
      </c>
      <c r="J72" s="135">
        <f t="shared" si="29"/>
        <v>3600</v>
      </c>
      <c r="K72" s="136">
        <f t="shared" ref="K72" si="30">J72/I72</f>
        <v>872.72727272727275</v>
      </c>
      <c r="L72" s="134">
        <f t="shared" ref="L72:M72" si="31">AVERAGE(L56:L71)</f>
        <v>4.125</v>
      </c>
      <c r="M72" s="135">
        <f t="shared" si="31"/>
        <v>3259.2080444146081</v>
      </c>
      <c r="N72" s="136">
        <f>M72/L72</f>
        <v>790.11104107020799</v>
      </c>
      <c r="O72" s="137">
        <f>L72-I72</f>
        <v>0</v>
      </c>
      <c r="P72" s="138">
        <f>N72-K72</f>
        <v>-82.616231657064759</v>
      </c>
      <c r="Q72" s="139">
        <f>N72/K72</f>
        <v>0.90533556789294667</v>
      </c>
      <c r="R72" s="304"/>
      <c r="S72" s="140">
        <v>0.25</v>
      </c>
      <c r="T72" s="141">
        <v>0.50000000000000011</v>
      </c>
      <c r="U72" s="142"/>
      <c r="V72" s="164"/>
      <c r="W72" s="165"/>
      <c r="X72" s="136"/>
      <c r="Y72" s="290"/>
      <c r="Z72" s="291"/>
      <c r="AA72" s="166">
        <f>M72-J72</f>
        <v>-340.79195558539186</v>
      </c>
      <c r="AB72" s="139">
        <f>M72/J72</f>
        <v>0.90533556789294667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1000</v>
      </c>
      <c r="G73" s="146">
        <f t="shared" ref="G73" si="32">E73*F73</f>
        <v>28570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3120.9012161614573</v>
      </c>
      <c r="N73" s="150">
        <f>M73/L73</f>
        <v>260.07510134678813</v>
      </c>
      <c r="O73" s="152">
        <f>L73-I73</f>
        <v>0</v>
      </c>
      <c r="P73" s="153">
        <f>N73-K73</f>
        <v>-39.924898653211869</v>
      </c>
      <c r="Q73" s="154">
        <f>N73/K73</f>
        <v>0.86691700448929376</v>
      </c>
      <c r="R73" s="302">
        <f>Q89</f>
        <v>0.86691700448929376</v>
      </c>
      <c r="S73" s="155">
        <v>0.73888888888888882</v>
      </c>
      <c r="T73" s="156">
        <v>0.75223379629629628</v>
      </c>
      <c r="U73" s="157"/>
      <c r="V73" s="158">
        <v>19.225216001484601</v>
      </c>
      <c r="W73" s="156"/>
      <c r="X73" s="167"/>
      <c r="Y73" s="305"/>
      <c r="Z73" s="306"/>
      <c r="AA73" s="113">
        <f>M73-J73</f>
        <v>-479.09878383854266</v>
      </c>
      <c r="AB73" s="154">
        <f>M73/J73</f>
        <v>0.86691700448929365</v>
      </c>
      <c r="AC73" s="307">
        <f>AB89</f>
        <v>0.86691700448929365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12</v>
      </c>
      <c r="J89" s="135">
        <f t="shared" si="33"/>
        <v>3600</v>
      </c>
      <c r="K89" s="136">
        <f t="shared" ref="K89" si="34">J89/I89</f>
        <v>300</v>
      </c>
      <c r="L89" s="134">
        <f t="shared" ref="L89:M89" si="35">AVERAGE(L73:L88)</f>
        <v>12</v>
      </c>
      <c r="M89" s="135">
        <f t="shared" si="35"/>
        <v>3120.9012161614573</v>
      </c>
      <c r="N89" s="136">
        <f>M89/L89</f>
        <v>260.07510134678813</v>
      </c>
      <c r="O89" s="137">
        <f>L89-I89</f>
        <v>0</v>
      </c>
      <c r="P89" s="138">
        <f>N89-K89</f>
        <v>-39.924898653211869</v>
      </c>
      <c r="Q89" s="139">
        <f>N89/K89</f>
        <v>0.86691700448929376</v>
      </c>
      <c r="R89" s="304"/>
      <c r="S89" s="140">
        <v>0.73888888888888882</v>
      </c>
      <c r="T89" s="141">
        <v>0.75223379629629628</v>
      </c>
      <c r="U89" s="142"/>
      <c r="V89" s="164"/>
      <c r="W89" s="165"/>
      <c r="X89" s="136"/>
      <c r="Y89" s="290"/>
      <c r="Z89" s="291"/>
      <c r="AA89" s="166">
        <f>M89-J89</f>
        <v>-479.09878383854266</v>
      </c>
      <c r="AB89" s="139">
        <f>M89/J89</f>
        <v>0.86691700448929365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882</v>
      </c>
      <c r="G90" s="146">
        <f t="shared" ref="G90" si="36">E90*F90</f>
        <v>21644.28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2783.0365967672292</v>
      </c>
      <c r="N90" s="150">
        <f>M90/L90</f>
        <v>695.7591491918073</v>
      </c>
      <c r="O90" s="152">
        <f>L90-I90</f>
        <v>0</v>
      </c>
      <c r="P90" s="153">
        <f>N90-K90</f>
        <v>-54.240850808192704</v>
      </c>
      <c r="Q90" s="154">
        <f>N90/K90</f>
        <v>0.92767886558907642</v>
      </c>
      <c r="R90" s="302">
        <f>Q106</f>
        <v>0.92767886558907642</v>
      </c>
      <c r="S90" s="155">
        <v>0.70833333333333337</v>
      </c>
      <c r="T90" s="156">
        <v>0.72152777777777777</v>
      </c>
      <c r="U90" s="157"/>
      <c r="V90" s="158">
        <v>19.0152009001505</v>
      </c>
      <c r="W90" s="159"/>
      <c r="X90" s="160"/>
      <c r="Y90" s="305"/>
      <c r="Z90" s="306"/>
      <c r="AA90" s="113">
        <f>M90-J90</f>
        <v>-216.96340323277082</v>
      </c>
      <c r="AB90" s="154">
        <f>M90/J90</f>
        <v>0.92767886558907642</v>
      </c>
      <c r="AC90" s="307">
        <f>AB106</f>
        <v>0.92767886558907642</v>
      </c>
    </row>
    <row r="91" spans="1:29" ht="15.75" customHeight="1">
      <c r="A91" s="297"/>
      <c r="B91" s="98"/>
      <c r="C91" s="292"/>
      <c r="D91" s="293"/>
      <c r="E91" s="99"/>
      <c r="F91" s="100"/>
      <c r="G91" s="101"/>
      <c r="H91" s="26"/>
      <c r="I91" s="102"/>
      <c r="J91" s="103"/>
      <c r="K91" s="104"/>
      <c r="L91" s="105"/>
      <c r="M91" s="103"/>
      <c r="N91" s="104"/>
      <c r="O91" s="106"/>
      <c r="P91" s="107"/>
      <c r="Q91" s="108"/>
      <c r="R91" s="303"/>
      <c r="S91" s="46"/>
      <c r="T91" s="47"/>
      <c r="U91" s="109"/>
      <c r="V91" s="110"/>
      <c r="W91" s="111"/>
      <c r="X91" s="114"/>
      <c r="Y91" s="294"/>
      <c r="Z91" s="295"/>
      <c r="AA91" s="115"/>
      <c r="AB91" s="108"/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7">AVERAGE(I90:I105)</f>
        <v>4</v>
      </c>
      <c r="J106" s="135">
        <f t="shared" si="37"/>
        <v>3000</v>
      </c>
      <c r="K106" s="136">
        <f t="shared" ref="K106" si="38">J106/I106</f>
        <v>750</v>
      </c>
      <c r="L106" s="134">
        <f t="shared" ref="L106:M106" si="39">AVERAGE(L90:L105)</f>
        <v>4</v>
      </c>
      <c r="M106" s="135">
        <f t="shared" si="39"/>
        <v>2783.0365967672292</v>
      </c>
      <c r="N106" s="136">
        <f t="shared" ref="N106:N120" si="40">M106/L106</f>
        <v>695.7591491918073</v>
      </c>
      <c r="O106" s="137">
        <f t="shared" ref="O106:O120" si="41">L106-I106</f>
        <v>0</v>
      </c>
      <c r="P106" s="138">
        <f t="shared" ref="P106:P120" si="42">N106-K106</f>
        <v>-54.240850808192704</v>
      </c>
      <c r="Q106" s="139">
        <f t="shared" ref="Q106:Q120" si="43">N106/K106</f>
        <v>0.92767886558907642</v>
      </c>
      <c r="R106" s="304"/>
      <c r="S106" s="140">
        <v>0.70833333333333337</v>
      </c>
      <c r="T106" s="141">
        <v>0.72152777777777777</v>
      </c>
      <c r="U106" s="142"/>
      <c r="V106" s="164"/>
      <c r="W106" s="97"/>
      <c r="X106" s="67"/>
      <c r="Y106" s="290"/>
      <c r="Z106" s="291"/>
      <c r="AA106" s="166">
        <f t="shared" ref="AA106:AA120" si="44">M106-J106</f>
        <v>-216.96340323277082</v>
      </c>
      <c r="AB106" s="139">
        <f t="shared" ref="AB106:AB120" si="45">M106/J106</f>
        <v>0.92767886558907642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322</v>
      </c>
      <c r="G107" s="146">
        <f t="shared" ref="G107:G120" si="46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7">F107/V107*60</f>
        <v>2780.7239949859386</v>
      </c>
      <c r="N107" s="150">
        <f t="shared" si="40"/>
        <v>926.90799832864616</v>
      </c>
      <c r="O107" s="152">
        <f t="shared" si="41"/>
        <v>0</v>
      </c>
      <c r="P107" s="153">
        <f t="shared" si="42"/>
        <v>-73.092001671353842</v>
      </c>
      <c r="Q107" s="154">
        <f t="shared" si="43"/>
        <v>0.92690799832864612</v>
      </c>
      <c r="R107" s="302">
        <f>Q123</f>
        <v>0.910910899061114</v>
      </c>
      <c r="S107" s="155">
        <v>0.73263888888888884</v>
      </c>
      <c r="T107" s="156">
        <v>0.73745370370370367</v>
      </c>
      <c r="U107" s="157"/>
      <c r="V107" s="158">
        <v>6.9478308652123868</v>
      </c>
      <c r="W107" s="159"/>
      <c r="X107" s="160"/>
      <c r="Y107" s="305"/>
      <c r="Z107" s="306"/>
      <c r="AA107" s="113">
        <f t="shared" si="44"/>
        <v>-219.27600501406141</v>
      </c>
      <c r="AB107" s="154">
        <f t="shared" si="45"/>
        <v>0.92690799832864623</v>
      </c>
      <c r="AC107" s="307">
        <f>AB123</f>
        <v>0.91091089906111411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652</v>
      </c>
      <c r="G108" s="101">
        <f t="shared" si="46"/>
        <v>11853.36</v>
      </c>
      <c r="H108" s="26">
        <v>2</v>
      </c>
      <c r="I108" s="102">
        <v>3</v>
      </c>
      <c r="J108" s="103">
        <v>3000</v>
      </c>
      <c r="K108" s="104">
        <f t="shared" ref="K108:K137" si="48">J108/I108</f>
        <v>1000</v>
      </c>
      <c r="L108" s="105">
        <v>3</v>
      </c>
      <c r="M108" s="103">
        <f t="shared" si="47"/>
        <v>2778.5326110420729</v>
      </c>
      <c r="N108" s="104">
        <f t="shared" si="40"/>
        <v>926.17753701402432</v>
      </c>
      <c r="O108" s="106">
        <f t="shared" si="41"/>
        <v>0</v>
      </c>
      <c r="P108" s="107">
        <f t="shared" si="42"/>
        <v>-73.822462985975676</v>
      </c>
      <c r="Q108" s="108">
        <f t="shared" si="43"/>
        <v>0.92617753701402428</v>
      </c>
      <c r="R108" s="303"/>
      <c r="S108" s="46">
        <v>0.74652777777777768</v>
      </c>
      <c r="T108" s="47">
        <v>0.75629629629629624</v>
      </c>
      <c r="U108" s="109">
        <v>13.066666666666578</v>
      </c>
      <c r="V108" s="110">
        <v>14.079374071239805</v>
      </c>
      <c r="W108" s="111"/>
      <c r="X108" s="114"/>
      <c r="Y108" s="294"/>
      <c r="Z108" s="295"/>
      <c r="AA108" s="115">
        <f t="shared" si="44"/>
        <v>-221.46738895792714</v>
      </c>
      <c r="AB108" s="108">
        <f t="shared" si="45"/>
        <v>0.92617753701402428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412</v>
      </c>
      <c r="G109" s="101">
        <f t="shared" si="46"/>
        <v>7490.16</v>
      </c>
      <c r="H109" s="26">
        <v>2</v>
      </c>
      <c r="I109" s="102">
        <v>3</v>
      </c>
      <c r="J109" s="103">
        <v>3600</v>
      </c>
      <c r="K109" s="104">
        <f t="shared" si="48"/>
        <v>1200</v>
      </c>
      <c r="L109" s="105">
        <v>3</v>
      </c>
      <c r="M109" s="103">
        <f t="shared" si="47"/>
        <v>3259.5836932671637</v>
      </c>
      <c r="N109" s="104">
        <f t="shared" si="40"/>
        <v>1086.5278977557211</v>
      </c>
      <c r="O109" s="106">
        <f t="shared" si="41"/>
        <v>0</v>
      </c>
      <c r="P109" s="107">
        <f t="shared" si="42"/>
        <v>-113.47210224427886</v>
      </c>
      <c r="Q109" s="108">
        <f t="shared" si="43"/>
        <v>0.90543991479643426</v>
      </c>
      <c r="R109" s="303"/>
      <c r="S109" s="46">
        <v>0.76597222222222205</v>
      </c>
      <c r="T109" s="47">
        <v>0.77123842592592573</v>
      </c>
      <c r="U109" s="109">
        <v>13.933333333333167</v>
      </c>
      <c r="V109" s="110">
        <v>7.58379054695249</v>
      </c>
      <c r="W109" s="111"/>
      <c r="X109" s="114"/>
      <c r="Y109" s="294"/>
      <c r="Z109" s="295"/>
      <c r="AA109" s="115">
        <f t="shared" si="44"/>
        <v>-340.41630673283635</v>
      </c>
      <c r="AB109" s="108">
        <f t="shared" si="45"/>
        <v>0.90543991479643438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452</v>
      </c>
      <c r="G110" s="101">
        <f t="shared" si="46"/>
        <v>7548.4</v>
      </c>
      <c r="H110" s="26">
        <v>2</v>
      </c>
      <c r="I110" s="102">
        <v>3</v>
      </c>
      <c r="J110" s="103">
        <v>3600</v>
      </c>
      <c r="K110" s="104">
        <f t="shared" si="48"/>
        <v>1200</v>
      </c>
      <c r="L110" s="105">
        <v>3</v>
      </c>
      <c r="M110" s="103">
        <f t="shared" si="47"/>
        <v>3262.68457025096</v>
      </c>
      <c r="N110" s="104">
        <f t="shared" si="40"/>
        <v>1087.5615234169866</v>
      </c>
      <c r="O110" s="106">
        <f t="shared" si="41"/>
        <v>0</v>
      </c>
      <c r="P110" s="107">
        <f t="shared" si="42"/>
        <v>-112.43847658301343</v>
      </c>
      <c r="Q110" s="108">
        <f t="shared" si="43"/>
        <v>0.90630126951415546</v>
      </c>
      <c r="R110" s="303"/>
      <c r="S110" s="46">
        <v>0.78055555555555534</v>
      </c>
      <c r="T110" s="47">
        <v>0.78631944444444424</v>
      </c>
      <c r="U110" s="109">
        <v>13.416666666666632</v>
      </c>
      <c r="V110" s="110">
        <v>8.3121734314371611</v>
      </c>
      <c r="W110" s="111"/>
      <c r="X110" s="114"/>
      <c r="Y110" s="294"/>
      <c r="Z110" s="295"/>
      <c r="AA110" s="115">
        <f t="shared" si="44"/>
        <v>-337.31542974904005</v>
      </c>
      <c r="AB110" s="108">
        <f t="shared" si="45"/>
        <v>0.90630126951415557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780</v>
      </c>
      <c r="G111" s="101">
        <f t="shared" si="46"/>
        <v>23400</v>
      </c>
      <c r="H111" s="26">
        <v>2</v>
      </c>
      <c r="I111" s="102">
        <v>4</v>
      </c>
      <c r="J111" s="103">
        <v>3600</v>
      </c>
      <c r="K111" s="104">
        <f t="shared" si="48"/>
        <v>900</v>
      </c>
      <c r="L111" s="105">
        <v>4</v>
      </c>
      <c r="M111" s="103">
        <f t="shared" si="47"/>
        <v>3260.0557155822512</v>
      </c>
      <c r="N111" s="104">
        <f t="shared" si="40"/>
        <v>815.0139288955628</v>
      </c>
      <c r="O111" s="106">
        <f t="shared" si="41"/>
        <v>0</v>
      </c>
      <c r="P111" s="107">
        <f t="shared" si="42"/>
        <v>-84.986071104437201</v>
      </c>
      <c r="Q111" s="108">
        <f t="shared" si="43"/>
        <v>0.90557103210618084</v>
      </c>
      <c r="R111" s="303"/>
      <c r="S111" s="46">
        <v>0.79583333333333306</v>
      </c>
      <c r="T111" s="47">
        <v>0.80579861111111084</v>
      </c>
      <c r="U111" s="109">
        <v>13.699999999999903</v>
      </c>
      <c r="V111" s="110">
        <v>14.355582874337916</v>
      </c>
      <c r="W111" s="111"/>
      <c r="X111" s="114"/>
      <c r="Y111" s="294"/>
      <c r="Z111" s="295"/>
      <c r="AA111" s="115">
        <f t="shared" si="44"/>
        <v>-339.9442844177488</v>
      </c>
      <c r="AB111" s="108">
        <f t="shared" si="45"/>
        <v>0.90557103210618084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482</v>
      </c>
      <c r="G112" s="119">
        <f t="shared" si="46"/>
        <v>12064.460000000001</v>
      </c>
      <c r="H112" s="26">
        <v>2</v>
      </c>
      <c r="I112" s="102">
        <v>5</v>
      </c>
      <c r="J112" s="103">
        <v>3600</v>
      </c>
      <c r="K112" s="104">
        <f t="shared" si="48"/>
        <v>720</v>
      </c>
      <c r="L112" s="105">
        <v>5</v>
      </c>
      <c r="M112" s="103">
        <f t="shared" si="47"/>
        <v>3258.5285312433921</v>
      </c>
      <c r="N112" s="104">
        <f t="shared" si="40"/>
        <v>651.70570624867844</v>
      </c>
      <c r="O112" s="106">
        <f t="shared" si="41"/>
        <v>0</v>
      </c>
      <c r="P112" s="107">
        <f t="shared" si="42"/>
        <v>-68.294293751321561</v>
      </c>
      <c r="Q112" s="108">
        <f t="shared" si="43"/>
        <v>0.90514681423427557</v>
      </c>
      <c r="R112" s="303"/>
      <c r="S112" s="46">
        <v>0.81527777777777743</v>
      </c>
      <c r="T112" s="118">
        <v>0.82143518518518488</v>
      </c>
      <c r="U112" s="109">
        <v>13.649999999999896</v>
      </c>
      <c r="V112" s="110">
        <v>8.8751716373539562</v>
      </c>
      <c r="W112" s="111"/>
      <c r="X112" s="114"/>
      <c r="Y112" s="294"/>
      <c r="Z112" s="295"/>
      <c r="AA112" s="115">
        <f t="shared" si="44"/>
        <v>-341.47146875660792</v>
      </c>
      <c r="AB112" s="108">
        <f t="shared" si="45"/>
        <v>0.90514681423427557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2519</v>
      </c>
      <c r="G113" s="119">
        <f t="shared" si="46"/>
        <v>41966.54</v>
      </c>
      <c r="H113" s="26">
        <v>2</v>
      </c>
      <c r="I113" s="102">
        <v>5</v>
      </c>
      <c r="J113" s="103">
        <v>3600</v>
      </c>
      <c r="K113" s="104">
        <f t="shared" si="48"/>
        <v>720</v>
      </c>
      <c r="L113" s="105">
        <v>5</v>
      </c>
      <c r="M113" s="103">
        <f t="shared" si="47"/>
        <v>3261.752461094959</v>
      </c>
      <c r="N113" s="104">
        <f t="shared" si="40"/>
        <v>652.3504922189918</v>
      </c>
      <c r="O113" s="121">
        <f t="shared" si="41"/>
        <v>0</v>
      </c>
      <c r="P113" s="122">
        <f t="shared" si="42"/>
        <v>-67.649507781008197</v>
      </c>
      <c r="Q113" s="123">
        <f t="shared" si="43"/>
        <v>0.90604235030415525</v>
      </c>
      <c r="R113" s="303"/>
      <c r="S113" s="46">
        <v>0.83055555555555516</v>
      </c>
      <c r="T113" s="118">
        <v>0.86273148148148104</v>
      </c>
      <c r="U113" s="109">
        <v>13.133333333333201</v>
      </c>
      <c r="V113" s="110">
        <v>46.337054023180784</v>
      </c>
      <c r="W113" s="111"/>
      <c r="X113" s="114"/>
      <c r="Y113" s="294"/>
      <c r="Z113" s="295"/>
      <c r="AA113" s="115">
        <f t="shared" si="44"/>
        <v>-338.24753890504098</v>
      </c>
      <c r="AB113" s="108">
        <f t="shared" si="45"/>
        <v>0.90604235030415525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802</v>
      </c>
      <c r="G114" s="119">
        <f t="shared" si="46"/>
        <v>14580.36</v>
      </c>
      <c r="H114" s="26"/>
      <c r="I114" s="102">
        <v>3</v>
      </c>
      <c r="J114" s="103">
        <v>3000</v>
      </c>
      <c r="K114" s="104">
        <f t="shared" si="48"/>
        <v>1000</v>
      </c>
      <c r="L114" s="116">
        <v>3</v>
      </c>
      <c r="M114" s="103">
        <f t="shared" si="47"/>
        <v>2778.5326110420733</v>
      </c>
      <c r="N114" s="104">
        <f t="shared" si="40"/>
        <v>926.17753701402444</v>
      </c>
      <c r="O114" s="121">
        <f t="shared" si="41"/>
        <v>0</v>
      </c>
      <c r="P114" s="122">
        <f t="shared" si="42"/>
        <v>-73.822462985975562</v>
      </c>
      <c r="Q114" s="123">
        <f t="shared" si="43"/>
        <v>0.92617753701402439</v>
      </c>
      <c r="R114" s="303"/>
      <c r="S114" s="46">
        <v>0.87222222222222179</v>
      </c>
      <c r="T114" s="118">
        <v>0.88424768518518471</v>
      </c>
      <c r="U114" s="109">
        <v>13.666666666666671</v>
      </c>
      <c r="V114" s="110">
        <v>17.318493872905403</v>
      </c>
      <c r="W114" s="111"/>
      <c r="X114" s="114"/>
      <c r="Y114" s="294"/>
      <c r="Z114" s="295"/>
      <c r="AA114" s="115">
        <f t="shared" si="44"/>
        <v>-221.46738895792669</v>
      </c>
      <c r="AB114" s="108">
        <f t="shared" si="45"/>
        <v>0.92617753701402439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481</v>
      </c>
      <c r="G115" s="119">
        <f t="shared" si="46"/>
        <v>8744.58</v>
      </c>
      <c r="H115" s="26"/>
      <c r="I115" s="102">
        <v>3</v>
      </c>
      <c r="J115" s="103">
        <v>3600</v>
      </c>
      <c r="K115" s="104">
        <f t="shared" si="48"/>
        <v>1200</v>
      </c>
      <c r="L115" s="116">
        <v>3</v>
      </c>
      <c r="M115" s="103">
        <f t="shared" si="47"/>
        <v>3259.5836932671637</v>
      </c>
      <c r="N115" s="104">
        <f t="shared" si="40"/>
        <v>1086.5278977557211</v>
      </c>
      <c r="O115" s="121">
        <f t="shared" si="41"/>
        <v>0</v>
      </c>
      <c r="P115" s="122">
        <f t="shared" si="42"/>
        <v>-113.47210224427886</v>
      </c>
      <c r="Q115" s="123">
        <f t="shared" si="43"/>
        <v>0.90543991479643426</v>
      </c>
      <c r="R115" s="303"/>
      <c r="S115" s="46">
        <v>0.89374999999999949</v>
      </c>
      <c r="T115" s="118">
        <v>0.89989583333333278</v>
      </c>
      <c r="U115" s="109">
        <v>13.683333333333287</v>
      </c>
      <c r="V115" s="110">
        <v>8.8538913909809409</v>
      </c>
      <c r="W115" s="111"/>
      <c r="X115" s="114"/>
      <c r="Y115" s="294"/>
      <c r="Z115" s="295"/>
      <c r="AA115" s="115">
        <f t="shared" si="44"/>
        <v>-340.41630673283635</v>
      </c>
      <c r="AB115" s="108">
        <f t="shared" si="45"/>
        <v>0.90543991479643438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596</v>
      </c>
      <c r="G116" s="119">
        <f t="shared" si="46"/>
        <v>9953.1999999999989</v>
      </c>
      <c r="H116" s="26"/>
      <c r="I116" s="102">
        <v>3</v>
      </c>
      <c r="J116" s="103">
        <v>3600</v>
      </c>
      <c r="K116" s="104">
        <f t="shared" si="48"/>
        <v>1200</v>
      </c>
      <c r="L116" s="116">
        <v>3</v>
      </c>
      <c r="M116" s="103">
        <f t="shared" si="47"/>
        <v>3262.68457025096</v>
      </c>
      <c r="N116" s="104">
        <f t="shared" si="40"/>
        <v>1087.5615234169866</v>
      </c>
      <c r="O116" s="121">
        <f t="shared" si="41"/>
        <v>0</v>
      </c>
      <c r="P116" s="122">
        <f t="shared" si="42"/>
        <v>-112.43847658301343</v>
      </c>
      <c r="Q116" s="123">
        <f t="shared" si="43"/>
        <v>0.90630126951415546</v>
      </c>
      <c r="R116" s="303"/>
      <c r="S116" s="46">
        <v>0.90902777777777721</v>
      </c>
      <c r="T116" s="118">
        <v>0.91663194444444385</v>
      </c>
      <c r="U116" s="109">
        <v>13.149999999999977</v>
      </c>
      <c r="V116" s="110">
        <v>10.960299480390592</v>
      </c>
      <c r="W116" s="111"/>
      <c r="X116" s="114"/>
      <c r="Y116" s="294"/>
      <c r="Z116" s="295"/>
      <c r="AA116" s="115">
        <f t="shared" si="44"/>
        <v>-337.31542974904005</v>
      </c>
      <c r="AB116" s="108">
        <f t="shared" si="45"/>
        <v>0.90630126951415557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998</v>
      </c>
      <c r="G117" s="119">
        <f t="shared" si="46"/>
        <v>29940</v>
      </c>
      <c r="H117" s="26"/>
      <c r="I117" s="102">
        <v>4</v>
      </c>
      <c r="J117" s="103">
        <v>3600</v>
      </c>
      <c r="K117" s="104">
        <f t="shared" si="48"/>
        <v>900</v>
      </c>
      <c r="L117" s="116">
        <v>4</v>
      </c>
      <c r="M117" s="103">
        <f t="shared" si="47"/>
        <v>3260.0557155822512</v>
      </c>
      <c r="N117" s="104">
        <f t="shared" si="40"/>
        <v>815.0139288955628</v>
      </c>
      <c r="O117" s="121">
        <f t="shared" si="41"/>
        <v>0</v>
      </c>
      <c r="P117" s="122">
        <f t="shared" si="42"/>
        <v>-84.986071104437201</v>
      </c>
      <c r="Q117" s="123">
        <f t="shared" si="43"/>
        <v>0.90557103210618084</v>
      </c>
      <c r="R117" s="303"/>
      <c r="S117" s="46">
        <v>0.92569444444444382</v>
      </c>
      <c r="T117" s="118">
        <v>0.93844907407407341</v>
      </c>
      <c r="U117" s="109">
        <v>13.049999999999962</v>
      </c>
      <c r="V117" s="110">
        <v>18.367784241781077</v>
      </c>
      <c r="W117" s="124"/>
      <c r="X117" s="125"/>
      <c r="Y117" s="294"/>
      <c r="Z117" s="295"/>
      <c r="AA117" s="115">
        <f t="shared" si="44"/>
        <v>-339.9442844177488</v>
      </c>
      <c r="AB117" s="108">
        <f t="shared" si="45"/>
        <v>0.90557103210618084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533</v>
      </c>
      <c r="G118" s="119">
        <f t="shared" si="46"/>
        <v>13340.99</v>
      </c>
      <c r="H118" s="60"/>
      <c r="I118" s="102">
        <v>5</v>
      </c>
      <c r="J118" s="103">
        <v>3600</v>
      </c>
      <c r="K118" s="104">
        <f t="shared" si="48"/>
        <v>720</v>
      </c>
      <c r="L118" s="116">
        <v>5</v>
      </c>
      <c r="M118" s="103">
        <f t="shared" si="47"/>
        <v>3258.5285312433921</v>
      </c>
      <c r="N118" s="104">
        <f t="shared" si="40"/>
        <v>651.70570624867844</v>
      </c>
      <c r="O118" s="121">
        <f t="shared" si="41"/>
        <v>0</v>
      </c>
      <c r="P118" s="122">
        <f t="shared" si="42"/>
        <v>-68.294293751321561</v>
      </c>
      <c r="Q118" s="123">
        <f t="shared" si="43"/>
        <v>0.90514681423427557</v>
      </c>
      <c r="R118" s="303"/>
      <c r="S118" s="46">
        <v>0.94791666666666596</v>
      </c>
      <c r="T118" s="118">
        <v>0.95472222222222147</v>
      </c>
      <c r="U118" s="109">
        <v>13.63333333333328</v>
      </c>
      <c r="V118" s="110">
        <v>9.8142458147503291</v>
      </c>
      <c r="W118" s="124"/>
      <c r="X118" s="125"/>
      <c r="Y118" s="294"/>
      <c r="Z118" s="295"/>
      <c r="AA118" s="115">
        <f t="shared" si="44"/>
        <v>-341.47146875660792</v>
      </c>
      <c r="AB118" s="108">
        <f t="shared" si="45"/>
        <v>0.90514681423427557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5549</v>
      </c>
      <c r="G119" s="119">
        <f t="shared" si="46"/>
        <v>77852.47</v>
      </c>
      <c r="H119" s="60"/>
      <c r="I119" s="102">
        <v>3</v>
      </c>
      <c r="J119" s="103">
        <v>3000</v>
      </c>
      <c r="K119" s="104">
        <f t="shared" si="48"/>
        <v>1000</v>
      </c>
      <c r="L119" s="116">
        <v>3</v>
      </c>
      <c r="M119" s="103">
        <f t="shared" si="47"/>
        <v>2780.7239949859386</v>
      </c>
      <c r="N119" s="104">
        <f t="shared" si="40"/>
        <v>926.90799832864616</v>
      </c>
      <c r="O119" s="121">
        <f t="shared" si="41"/>
        <v>0</v>
      </c>
      <c r="P119" s="122">
        <f t="shared" si="42"/>
        <v>-73.092001671353842</v>
      </c>
      <c r="Q119" s="123">
        <f t="shared" si="43"/>
        <v>0.92690799832864612</v>
      </c>
      <c r="R119" s="303"/>
      <c r="S119" s="46">
        <v>0.96388888888888813</v>
      </c>
      <c r="T119" s="118">
        <v>1.0470254629629623</v>
      </c>
      <c r="U119" s="109">
        <v>13.199999999999985</v>
      </c>
      <c r="V119" s="110">
        <v>119.73140829522838</v>
      </c>
      <c r="W119" s="124"/>
      <c r="X119" s="125"/>
      <c r="Y119" s="294"/>
      <c r="Z119" s="295"/>
      <c r="AA119" s="115">
        <f t="shared" si="44"/>
        <v>-219.27600501406141</v>
      </c>
      <c r="AB119" s="108">
        <f t="shared" si="45"/>
        <v>0.92690799832864623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3744</v>
      </c>
      <c r="G120" s="119">
        <f t="shared" si="46"/>
        <v>62375.040000000001</v>
      </c>
      <c r="H120" s="60"/>
      <c r="I120" s="102">
        <v>5</v>
      </c>
      <c r="J120" s="103">
        <v>3600</v>
      </c>
      <c r="K120" s="104">
        <f t="shared" si="48"/>
        <v>720</v>
      </c>
      <c r="L120" s="116">
        <v>5</v>
      </c>
      <c r="M120" s="103">
        <f t="shared" si="47"/>
        <v>3261.7524610949595</v>
      </c>
      <c r="N120" s="104">
        <f t="shared" si="40"/>
        <v>652.35049221899192</v>
      </c>
      <c r="O120" s="121">
        <f t="shared" si="41"/>
        <v>0</v>
      </c>
      <c r="P120" s="122">
        <f t="shared" si="42"/>
        <v>-67.649507781008083</v>
      </c>
      <c r="Q120" s="123">
        <f t="shared" si="43"/>
        <v>0.90604235030415547</v>
      </c>
      <c r="R120" s="303"/>
      <c r="S120" s="46">
        <v>1.0562499999999992</v>
      </c>
      <c r="T120" s="118">
        <v>1.1040740740740733</v>
      </c>
      <c r="U120" s="109">
        <v>13.283333333333225</v>
      </c>
      <c r="V120" s="110">
        <v>68.870952863354049</v>
      </c>
      <c r="W120" s="124"/>
      <c r="X120" s="125"/>
      <c r="Y120" s="294"/>
      <c r="Z120" s="295"/>
      <c r="AA120" s="115">
        <f t="shared" si="44"/>
        <v>-338.24753890504053</v>
      </c>
      <c r="AB120" s="108">
        <f t="shared" si="45"/>
        <v>0.90604235030415536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49">AVERAGE(I107:I122)</f>
        <v>3.7142857142857144</v>
      </c>
      <c r="J123" s="135">
        <f t="shared" si="49"/>
        <v>3428.5714285714284</v>
      </c>
      <c r="K123" s="136">
        <f t="shared" ref="K123" si="50">J123/I123</f>
        <v>923.07692307692298</v>
      </c>
      <c r="L123" s="134">
        <f t="shared" ref="L123:M123" si="51">AVERAGE(L107:L122)</f>
        <v>3.7142857142857144</v>
      </c>
      <c r="M123" s="135">
        <f t="shared" si="51"/>
        <v>3123.1230824952481</v>
      </c>
      <c r="N123" s="136">
        <f t="shared" ref="N123:N137" si="52">M123/L123</f>
        <v>840.84082990256672</v>
      </c>
      <c r="O123" s="137">
        <f t="shared" ref="O123:O137" si="53">L123-I123</f>
        <v>0</v>
      </c>
      <c r="P123" s="138">
        <f t="shared" ref="P123:P137" si="54">N123-K123</f>
        <v>-82.236093174356256</v>
      </c>
      <c r="Q123" s="139">
        <f t="shared" ref="Q123:Q137" si="55">N123/K123</f>
        <v>0.910910899061114</v>
      </c>
      <c r="R123" s="304"/>
      <c r="S123" s="140">
        <v>0.73263888888888884</v>
      </c>
      <c r="T123" s="141">
        <v>1.1040740740740733</v>
      </c>
      <c r="U123" s="142"/>
      <c r="V123" s="164"/>
      <c r="W123" s="97"/>
      <c r="X123" s="67"/>
      <c r="Y123" s="290"/>
      <c r="Z123" s="291"/>
      <c r="AA123" s="166">
        <f t="shared" ref="AA123:AA137" si="56">M123-J123</f>
        <v>-305.44834607618031</v>
      </c>
      <c r="AB123" s="139">
        <f t="shared" ref="AB123:AB137" si="57">M123/J123</f>
        <v>0.91091089906111411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354</v>
      </c>
      <c r="G124" s="146">
        <f t="shared" ref="G124:G137" si="58">E124*F124</f>
        <v>5055.12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59">F124/V124*60</f>
        <v>3257.9669426858536</v>
      </c>
      <c r="N124" s="150">
        <f t="shared" si="52"/>
        <v>1085.9889808952846</v>
      </c>
      <c r="O124" s="152">
        <f t="shared" si="53"/>
        <v>0</v>
      </c>
      <c r="P124" s="153">
        <f t="shared" si="54"/>
        <v>-114.01101910471539</v>
      </c>
      <c r="Q124" s="154">
        <f t="shared" si="55"/>
        <v>0.90499081741273713</v>
      </c>
      <c r="R124" s="302">
        <f>Q140</f>
        <v>0.90545130147315411</v>
      </c>
      <c r="S124" s="155">
        <v>0.73263888888888884</v>
      </c>
      <c r="T124" s="156">
        <v>0.73716435185185181</v>
      </c>
      <c r="U124" s="157"/>
      <c r="V124" s="158">
        <v>6.5194031657331175</v>
      </c>
      <c r="W124" s="156"/>
      <c r="X124" s="167"/>
      <c r="Y124" s="305"/>
      <c r="Z124" s="306"/>
      <c r="AA124" s="169">
        <f t="shared" si="56"/>
        <v>-342.03305731414639</v>
      </c>
      <c r="AB124" s="154">
        <f t="shared" si="57"/>
        <v>0.90499081741273713</v>
      </c>
      <c r="AC124" s="307">
        <f>AB140</f>
        <v>0.90545130147315411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533</v>
      </c>
      <c r="G125" s="101">
        <f t="shared" si="58"/>
        <v>12685.4</v>
      </c>
      <c r="H125" s="26">
        <v>2</v>
      </c>
      <c r="I125" s="102">
        <v>4</v>
      </c>
      <c r="J125" s="103">
        <v>3600</v>
      </c>
      <c r="K125" s="104">
        <f t="shared" si="48"/>
        <v>900</v>
      </c>
      <c r="L125" s="105">
        <v>4</v>
      </c>
      <c r="M125" s="103">
        <f t="shared" si="59"/>
        <v>3261.9777374301443</v>
      </c>
      <c r="N125" s="104">
        <f t="shared" si="52"/>
        <v>815.49443435753608</v>
      </c>
      <c r="O125" s="106">
        <f t="shared" si="53"/>
        <v>0</v>
      </c>
      <c r="P125" s="107">
        <f t="shared" si="54"/>
        <v>-84.505565642463921</v>
      </c>
      <c r="Q125" s="108">
        <f t="shared" si="55"/>
        <v>0.90610492706392898</v>
      </c>
      <c r="R125" s="303"/>
      <c r="S125" s="46">
        <v>0.74652777777777768</v>
      </c>
      <c r="T125" s="47">
        <v>0.75333333333333319</v>
      </c>
      <c r="U125" s="109">
        <v>13.483333333333256</v>
      </c>
      <c r="V125" s="110">
        <v>9.8038682585229804</v>
      </c>
      <c r="W125" s="111"/>
      <c r="X125" s="13"/>
      <c r="Y125" s="294"/>
      <c r="Z125" s="295"/>
      <c r="AA125" s="170">
        <f t="shared" si="56"/>
        <v>-338.02226256985568</v>
      </c>
      <c r="AB125" s="108">
        <f t="shared" si="57"/>
        <v>0.90610492706392898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715</v>
      </c>
      <c r="G126" s="101">
        <f t="shared" si="58"/>
        <v>17746.3</v>
      </c>
      <c r="H126" s="26">
        <v>2</v>
      </c>
      <c r="I126" s="102">
        <v>5</v>
      </c>
      <c r="J126" s="103">
        <v>3600</v>
      </c>
      <c r="K126" s="104">
        <f t="shared" si="48"/>
        <v>720</v>
      </c>
      <c r="L126" s="105">
        <v>5</v>
      </c>
      <c r="M126" s="103">
        <f t="shared" si="59"/>
        <v>3261.1274179948296</v>
      </c>
      <c r="N126" s="104">
        <f t="shared" si="52"/>
        <v>652.22548359896587</v>
      </c>
      <c r="O126" s="106">
        <f t="shared" si="53"/>
        <v>0</v>
      </c>
      <c r="P126" s="107">
        <f t="shared" si="54"/>
        <v>-67.774516401034134</v>
      </c>
      <c r="Q126" s="108">
        <f t="shared" si="55"/>
        <v>0.90586872722078593</v>
      </c>
      <c r="R126" s="303"/>
      <c r="S126" s="46">
        <v>0.76249999999999984</v>
      </c>
      <c r="T126" s="47">
        <v>0.77163194444444427</v>
      </c>
      <c r="U126" s="109">
        <v>13.199999999999985</v>
      </c>
      <c r="V126" s="110">
        <v>13.154959773506162</v>
      </c>
      <c r="W126" s="111"/>
      <c r="X126" s="13"/>
      <c r="Y126" s="294"/>
      <c r="Z126" s="295"/>
      <c r="AA126" s="170">
        <f t="shared" si="56"/>
        <v>-338.87258200517044</v>
      </c>
      <c r="AB126" s="108">
        <f t="shared" si="57"/>
        <v>0.90586872722078604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719</v>
      </c>
      <c r="G127" s="101">
        <f t="shared" si="58"/>
        <v>17802.440000000002</v>
      </c>
      <c r="H127" s="26">
        <v>2</v>
      </c>
      <c r="I127" s="102">
        <v>4</v>
      </c>
      <c r="J127" s="103">
        <v>3600</v>
      </c>
      <c r="K127" s="104">
        <f t="shared" si="48"/>
        <v>900</v>
      </c>
      <c r="L127" s="105">
        <v>4</v>
      </c>
      <c r="M127" s="103">
        <f t="shared" si="59"/>
        <v>3257.622816663139</v>
      </c>
      <c r="N127" s="104">
        <f t="shared" si="52"/>
        <v>814.40570416578475</v>
      </c>
      <c r="O127" s="106">
        <f t="shared" si="53"/>
        <v>0</v>
      </c>
      <c r="P127" s="107">
        <f t="shared" si="54"/>
        <v>-85.594295834215245</v>
      </c>
      <c r="Q127" s="108">
        <f t="shared" si="55"/>
        <v>0.90489522685087198</v>
      </c>
      <c r="R127" s="303"/>
      <c r="S127" s="46">
        <v>0.78194444444444422</v>
      </c>
      <c r="T127" s="47">
        <v>0.79113425925925907</v>
      </c>
      <c r="U127" s="109">
        <v>14.849999999999923</v>
      </c>
      <c r="V127" s="110">
        <v>13.242785438306001</v>
      </c>
      <c r="W127" s="111"/>
      <c r="X127" s="13"/>
      <c r="Y127" s="294"/>
      <c r="Z127" s="295"/>
      <c r="AA127" s="170">
        <f t="shared" si="56"/>
        <v>-342.37718333686098</v>
      </c>
      <c r="AB127" s="108">
        <f t="shared" si="57"/>
        <v>0.90489522685087198</v>
      </c>
      <c r="AC127" s="308"/>
    </row>
    <row r="128" spans="1:29" ht="15.75" customHeight="1">
      <c r="A128" s="298"/>
      <c r="B128" s="98" t="s">
        <v>118</v>
      </c>
      <c r="C128" s="292" t="s">
        <v>257</v>
      </c>
      <c r="D128" s="293"/>
      <c r="E128" s="99">
        <v>22.32</v>
      </c>
      <c r="F128" s="100">
        <v>765</v>
      </c>
      <c r="G128" s="101">
        <f t="shared" si="58"/>
        <v>17074.8</v>
      </c>
      <c r="H128" s="26">
        <v>2</v>
      </c>
      <c r="I128" s="102">
        <v>5</v>
      </c>
      <c r="J128" s="103">
        <v>3600</v>
      </c>
      <c r="K128" s="104">
        <f t="shared" si="48"/>
        <v>720</v>
      </c>
      <c r="L128" s="105">
        <v>5</v>
      </c>
      <c r="M128" s="103">
        <f t="shared" si="59"/>
        <v>3257.7897061493413</v>
      </c>
      <c r="N128" s="104">
        <f t="shared" si="52"/>
        <v>651.55794122986822</v>
      </c>
      <c r="O128" s="106">
        <f t="shared" si="53"/>
        <v>0</v>
      </c>
      <c r="P128" s="107">
        <f t="shared" si="54"/>
        <v>-68.44205877013178</v>
      </c>
      <c r="Q128" s="108">
        <f t="shared" si="55"/>
        <v>0.90494158504148359</v>
      </c>
      <c r="R128" s="303"/>
      <c r="S128" s="46">
        <v>0.8013888888888886</v>
      </c>
      <c r="T128" s="47">
        <v>0.8111689814814812</v>
      </c>
      <c r="U128" s="109">
        <v>14.766666666666524</v>
      </c>
      <c r="V128" s="110">
        <v>14.089307211377101</v>
      </c>
      <c r="W128" s="111"/>
      <c r="X128" s="114"/>
      <c r="Y128" s="294"/>
      <c r="Z128" s="295"/>
      <c r="AA128" s="170">
        <f t="shared" si="56"/>
        <v>-342.21029385065867</v>
      </c>
      <c r="AB128" s="108">
        <f t="shared" si="57"/>
        <v>0.9049415850414837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1052</v>
      </c>
      <c r="G129" s="119">
        <f t="shared" si="58"/>
        <v>19125.36</v>
      </c>
      <c r="H129" s="26">
        <v>2</v>
      </c>
      <c r="I129" s="102">
        <v>3</v>
      </c>
      <c r="J129" s="103">
        <v>3600</v>
      </c>
      <c r="K129" s="104">
        <f t="shared" si="48"/>
        <v>1200</v>
      </c>
      <c r="L129" s="105">
        <v>3</v>
      </c>
      <c r="M129" s="103">
        <f t="shared" si="59"/>
        <v>3258.7225576195133</v>
      </c>
      <c r="N129" s="104">
        <f t="shared" si="52"/>
        <v>1086.2408525398378</v>
      </c>
      <c r="O129" s="106">
        <f t="shared" si="53"/>
        <v>0</v>
      </c>
      <c r="P129" s="107">
        <f t="shared" si="54"/>
        <v>-113.75914746016224</v>
      </c>
      <c r="Q129" s="108">
        <f t="shared" si="55"/>
        <v>0.90520071044986483</v>
      </c>
      <c r="R129" s="303"/>
      <c r="S129" s="46">
        <v>0.82083333333333297</v>
      </c>
      <c r="T129" s="118">
        <v>0.834282407407407</v>
      </c>
      <c r="U129" s="109">
        <v>13.916666666666551</v>
      </c>
      <c r="V129" s="110">
        <v>19.369553217230301</v>
      </c>
      <c r="W129" s="111"/>
      <c r="X129" s="49"/>
      <c r="Y129" s="294"/>
      <c r="Z129" s="295"/>
      <c r="AA129" s="170">
        <f t="shared" si="56"/>
        <v>-341.27744238048672</v>
      </c>
      <c r="AB129" s="108">
        <f t="shared" si="57"/>
        <v>0.90520071044986483</v>
      </c>
      <c r="AC129" s="308"/>
    </row>
    <row r="130" spans="1:29" ht="15.75" customHeight="1">
      <c r="A130" s="298"/>
      <c r="B130" s="98" t="s">
        <v>118</v>
      </c>
      <c r="C130" s="292" t="s">
        <v>136</v>
      </c>
      <c r="D130" s="293"/>
      <c r="E130" s="99">
        <v>17.89</v>
      </c>
      <c r="F130" s="100">
        <v>1642</v>
      </c>
      <c r="G130" s="119">
        <f t="shared" si="58"/>
        <v>29375.38</v>
      </c>
      <c r="H130" s="26">
        <v>2</v>
      </c>
      <c r="I130" s="102">
        <v>4</v>
      </c>
      <c r="J130" s="103">
        <v>3600</v>
      </c>
      <c r="K130" s="104">
        <f t="shared" si="48"/>
        <v>900</v>
      </c>
      <c r="L130" s="105">
        <v>4</v>
      </c>
      <c r="M130" s="103">
        <f t="shared" si="59"/>
        <v>3260.5961395029249</v>
      </c>
      <c r="N130" s="104">
        <f t="shared" si="52"/>
        <v>815.14903487573122</v>
      </c>
      <c r="O130" s="121">
        <f t="shared" si="53"/>
        <v>0</v>
      </c>
      <c r="P130" s="122">
        <f t="shared" si="54"/>
        <v>-84.850965124268782</v>
      </c>
      <c r="Q130" s="123">
        <f t="shared" si="55"/>
        <v>0.90572114986192354</v>
      </c>
      <c r="R130" s="303"/>
      <c r="S130" s="46">
        <v>0.844444444444444</v>
      </c>
      <c r="T130" s="118">
        <v>0.86541666666666617</v>
      </c>
      <c r="U130" s="109">
        <v>14.633333333333276</v>
      </c>
      <c r="V130" s="110">
        <v>30.215333572412099</v>
      </c>
      <c r="W130" s="111"/>
      <c r="X130" s="114"/>
      <c r="Y130" s="294"/>
      <c r="Z130" s="295"/>
      <c r="AA130" s="170">
        <f t="shared" si="56"/>
        <v>-339.40386049707513</v>
      </c>
      <c r="AB130" s="108">
        <f t="shared" si="57"/>
        <v>0.90572114986192354</v>
      </c>
      <c r="AC130" s="308"/>
    </row>
    <row r="131" spans="1:29" ht="15.75" customHeight="1">
      <c r="A131" s="298"/>
      <c r="B131" s="98" t="s">
        <v>118</v>
      </c>
      <c r="C131" s="292" t="s">
        <v>228</v>
      </c>
      <c r="D131" s="293"/>
      <c r="E131" s="99">
        <v>23.8</v>
      </c>
      <c r="F131" s="100">
        <v>652</v>
      </c>
      <c r="G131" s="119">
        <f t="shared" si="58"/>
        <v>15517.6</v>
      </c>
      <c r="H131" s="26"/>
      <c r="I131" s="102">
        <v>4</v>
      </c>
      <c r="J131" s="103">
        <v>3600</v>
      </c>
      <c r="K131" s="104">
        <f t="shared" si="48"/>
        <v>900</v>
      </c>
      <c r="L131" s="116">
        <v>4</v>
      </c>
      <c r="M131" s="103">
        <f t="shared" si="59"/>
        <v>3259.7400237272136</v>
      </c>
      <c r="N131" s="104">
        <f t="shared" si="52"/>
        <v>814.9350059318034</v>
      </c>
      <c r="O131" s="121">
        <f t="shared" si="53"/>
        <v>0</v>
      </c>
      <c r="P131" s="122">
        <f t="shared" si="54"/>
        <v>-85.064994068196597</v>
      </c>
      <c r="Q131" s="123">
        <f t="shared" si="55"/>
        <v>0.90548333992422603</v>
      </c>
      <c r="R131" s="303"/>
      <c r="S131" s="46">
        <v>0.87499999999999956</v>
      </c>
      <c r="T131" s="118">
        <v>0.88333333333333286</v>
      </c>
      <c r="U131" s="109">
        <v>13.800000000000079</v>
      </c>
      <c r="V131" s="110">
        <v>12.000957044196999</v>
      </c>
      <c r="W131" s="111"/>
      <c r="X131" s="114"/>
      <c r="Y131" s="294"/>
      <c r="Z131" s="295"/>
      <c r="AA131" s="170">
        <f t="shared" si="56"/>
        <v>-340.25997627278639</v>
      </c>
      <c r="AB131" s="108">
        <f t="shared" si="57"/>
        <v>0.90548333992422603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860</v>
      </c>
      <c r="G132" s="119">
        <f t="shared" si="58"/>
        <v>21345.200000000001</v>
      </c>
      <c r="H132" s="26"/>
      <c r="I132" s="102">
        <v>5</v>
      </c>
      <c r="J132" s="103">
        <v>3600</v>
      </c>
      <c r="K132" s="104">
        <f t="shared" si="48"/>
        <v>720</v>
      </c>
      <c r="L132" s="116">
        <v>5</v>
      </c>
      <c r="M132" s="103">
        <f t="shared" si="59"/>
        <v>3261.1274179948296</v>
      </c>
      <c r="N132" s="104">
        <f t="shared" si="52"/>
        <v>652.22548359896587</v>
      </c>
      <c r="O132" s="121">
        <f t="shared" si="53"/>
        <v>0</v>
      </c>
      <c r="P132" s="122">
        <f t="shared" si="54"/>
        <v>-67.774516401034134</v>
      </c>
      <c r="Q132" s="123">
        <f t="shared" si="55"/>
        <v>0.90586872722078593</v>
      </c>
      <c r="R132" s="303"/>
      <c r="S132" s="46">
        <v>0.89374999999999949</v>
      </c>
      <c r="T132" s="118">
        <v>0.9047337962962958</v>
      </c>
      <c r="U132" s="109">
        <v>14.999999999999947</v>
      </c>
      <c r="V132" s="110">
        <v>15.822748818482937</v>
      </c>
      <c r="W132" s="124"/>
      <c r="X132" s="125"/>
      <c r="Y132" s="294"/>
      <c r="Z132" s="295"/>
      <c r="AA132" s="170">
        <f t="shared" si="56"/>
        <v>-338.87258200517044</v>
      </c>
      <c r="AB132" s="108">
        <f t="shared" si="57"/>
        <v>0.90586872722078604</v>
      </c>
      <c r="AC132" s="308"/>
    </row>
    <row r="133" spans="1:29" ht="15.75" customHeight="1">
      <c r="A133" s="298"/>
      <c r="B133" s="98" t="s">
        <v>118</v>
      </c>
      <c r="C133" s="292" t="s">
        <v>227</v>
      </c>
      <c r="D133" s="293"/>
      <c r="E133" s="99">
        <v>24.76</v>
      </c>
      <c r="F133" s="100">
        <v>988</v>
      </c>
      <c r="G133" s="119">
        <f t="shared" si="58"/>
        <v>24462.880000000001</v>
      </c>
      <c r="H133" s="26"/>
      <c r="I133" s="102">
        <v>4</v>
      </c>
      <c r="J133" s="103">
        <v>3600</v>
      </c>
      <c r="K133" s="104">
        <f t="shared" si="48"/>
        <v>900</v>
      </c>
      <c r="L133" s="116">
        <v>4</v>
      </c>
      <c r="M133" s="103">
        <f t="shared" si="59"/>
        <v>3256.9531980598699</v>
      </c>
      <c r="N133" s="104">
        <f t="shared" si="52"/>
        <v>814.23829951496748</v>
      </c>
      <c r="O133" s="121">
        <f t="shared" si="53"/>
        <v>0</v>
      </c>
      <c r="P133" s="122">
        <f t="shared" si="54"/>
        <v>-85.76170048503252</v>
      </c>
      <c r="Q133" s="123">
        <f t="shared" si="55"/>
        <v>0.90470922168329715</v>
      </c>
      <c r="R133" s="303"/>
      <c r="S133" s="46">
        <v>0.91458333333333275</v>
      </c>
      <c r="T133" s="118">
        <v>0.92722222222222161</v>
      </c>
      <c r="U133" s="109">
        <v>14.183333333333206</v>
      </c>
      <c r="V133" s="110">
        <v>18.201059823430199</v>
      </c>
      <c r="W133" s="124"/>
      <c r="X133" s="125"/>
      <c r="Y133" s="294"/>
      <c r="Z133" s="295"/>
      <c r="AA133" s="170">
        <f t="shared" si="56"/>
        <v>-343.04680194013008</v>
      </c>
      <c r="AB133" s="108">
        <f t="shared" si="57"/>
        <v>0.90470922168329715</v>
      </c>
      <c r="AC133" s="308"/>
    </row>
    <row r="134" spans="1:29" ht="15.75" customHeight="1">
      <c r="A134" s="298"/>
      <c r="B134" s="98" t="s">
        <v>118</v>
      </c>
      <c r="C134" s="292" t="s">
        <v>143</v>
      </c>
      <c r="D134" s="293"/>
      <c r="E134" s="99">
        <v>18.18</v>
      </c>
      <c r="F134" s="100">
        <v>1600</v>
      </c>
      <c r="G134" s="119">
        <f t="shared" si="58"/>
        <v>29088</v>
      </c>
      <c r="H134" s="26"/>
      <c r="I134" s="102">
        <v>3</v>
      </c>
      <c r="J134" s="103">
        <v>3600</v>
      </c>
      <c r="K134" s="104">
        <f t="shared" si="48"/>
        <v>1200</v>
      </c>
      <c r="L134" s="116">
        <v>3</v>
      </c>
      <c r="M134" s="103">
        <f t="shared" si="59"/>
        <v>3259.2525980168643</v>
      </c>
      <c r="N134" s="104">
        <f t="shared" si="52"/>
        <v>1086.4175326722882</v>
      </c>
      <c r="O134" s="121">
        <f t="shared" si="53"/>
        <v>0</v>
      </c>
      <c r="P134" s="122">
        <f t="shared" si="54"/>
        <v>-113.58246732771181</v>
      </c>
      <c r="Q134" s="123">
        <f t="shared" si="55"/>
        <v>0.90534794389357354</v>
      </c>
      <c r="R134" s="303"/>
      <c r="S134" s="46">
        <v>0.93749999999999933</v>
      </c>
      <c r="T134" s="118">
        <v>0.9579513888888882</v>
      </c>
      <c r="U134" s="109">
        <v>14.799999999999915</v>
      </c>
      <c r="V134" s="110">
        <v>29.454605653582199</v>
      </c>
      <c r="W134" s="124"/>
      <c r="X134" s="125"/>
      <c r="Y134" s="294"/>
      <c r="Z134" s="295"/>
      <c r="AA134" s="170">
        <f t="shared" si="56"/>
        <v>-340.74740198313566</v>
      </c>
      <c r="AB134" s="108">
        <f t="shared" si="57"/>
        <v>0.90534794389357343</v>
      </c>
      <c r="AC134" s="308"/>
    </row>
    <row r="135" spans="1:29" ht="15.75" customHeight="1">
      <c r="A135" s="298"/>
      <c r="B135" s="98" t="s">
        <v>118</v>
      </c>
      <c r="C135" s="292" t="s">
        <v>136</v>
      </c>
      <c r="D135" s="293"/>
      <c r="E135" s="99">
        <v>17.89</v>
      </c>
      <c r="F135" s="100">
        <v>2499</v>
      </c>
      <c r="G135" s="119">
        <f t="shared" si="58"/>
        <v>44707.11</v>
      </c>
      <c r="H135" s="60"/>
      <c r="I135" s="102">
        <v>4</v>
      </c>
      <c r="J135" s="103">
        <v>3600</v>
      </c>
      <c r="K135" s="104">
        <f t="shared" si="48"/>
        <v>900</v>
      </c>
      <c r="L135" s="116">
        <v>4</v>
      </c>
      <c r="M135" s="103">
        <f t="shared" si="59"/>
        <v>3260.2686451079035</v>
      </c>
      <c r="N135" s="104">
        <f t="shared" si="52"/>
        <v>815.06716127697587</v>
      </c>
      <c r="O135" s="121">
        <f t="shared" si="53"/>
        <v>0</v>
      </c>
      <c r="P135" s="122">
        <f t="shared" si="54"/>
        <v>-84.932838723024133</v>
      </c>
      <c r="Q135" s="123">
        <f t="shared" si="55"/>
        <v>0.90563017919663991</v>
      </c>
      <c r="R135" s="303"/>
      <c r="S135" s="46">
        <v>0.96736111111111045</v>
      </c>
      <c r="T135" s="118">
        <v>0.99929398148148085</v>
      </c>
      <c r="U135" s="109">
        <v>13.55000000000004</v>
      </c>
      <c r="V135" s="110">
        <v>45.990075150705103</v>
      </c>
      <c r="W135" s="124"/>
      <c r="X135" s="125"/>
      <c r="Y135" s="294"/>
      <c r="Z135" s="295"/>
      <c r="AA135" s="170">
        <f t="shared" si="56"/>
        <v>-339.73135489209653</v>
      </c>
      <c r="AB135" s="108">
        <f t="shared" si="57"/>
        <v>0.90563017919663991</v>
      </c>
      <c r="AC135" s="308"/>
    </row>
    <row r="136" spans="1:29" ht="15.75" customHeight="1">
      <c r="A136" s="298"/>
      <c r="B136" s="98" t="s">
        <v>118</v>
      </c>
      <c r="C136" s="292" t="s">
        <v>223</v>
      </c>
      <c r="D136" s="293"/>
      <c r="E136" s="99">
        <v>22.32</v>
      </c>
      <c r="F136" s="100">
        <v>1213</v>
      </c>
      <c r="G136" s="119">
        <f t="shared" si="58"/>
        <v>27074.16</v>
      </c>
      <c r="H136" s="60"/>
      <c r="I136" s="102">
        <v>5</v>
      </c>
      <c r="J136" s="103">
        <v>3600</v>
      </c>
      <c r="K136" s="104">
        <f t="shared" si="48"/>
        <v>720</v>
      </c>
      <c r="L136" s="116">
        <v>5</v>
      </c>
      <c r="M136" s="103">
        <f t="shared" si="59"/>
        <v>3262.1703594951227</v>
      </c>
      <c r="N136" s="104">
        <f t="shared" si="52"/>
        <v>652.4340718990245</v>
      </c>
      <c r="O136" s="121">
        <f t="shared" si="53"/>
        <v>0</v>
      </c>
      <c r="P136" s="122">
        <f t="shared" si="54"/>
        <v>-67.565928100975498</v>
      </c>
      <c r="Q136" s="123">
        <f t="shared" si="55"/>
        <v>0.90615843319308964</v>
      </c>
      <c r="R136" s="303"/>
      <c r="S136" s="46">
        <v>1.0097222222222215</v>
      </c>
      <c r="T136" s="118">
        <v>1.0252083333333326</v>
      </c>
      <c r="U136" s="109">
        <v>15.016666666666563</v>
      </c>
      <c r="V136" s="110">
        <v>22.310300192680302</v>
      </c>
      <c r="W136" s="124"/>
      <c r="X136" s="125"/>
      <c r="Y136" s="294"/>
      <c r="Z136" s="295"/>
      <c r="AA136" s="170">
        <f t="shared" si="56"/>
        <v>-337.82964050487726</v>
      </c>
      <c r="AB136" s="108">
        <f t="shared" si="57"/>
        <v>0.90615843319308964</v>
      </c>
      <c r="AC136" s="308"/>
    </row>
    <row r="137" spans="1:29" ht="15.75" customHeight="1">
      <c r="A137" s="298"/>
      <c r="B137" s="98" t="s">
        <v>118</v>
      </c>
      <c r="C137" s="292" t="s">
        <v>141</v>
      </c>
      <c r="D137" s="293"/>
      <c r="E137" s="99">
        <v>14.28</v>
      </c>
      <c r="F137" s="100">
        <v>7258</v>
      </c>
      <c r="G137" s="119">
        <f t="shared" si="58"/>
        <v>103644.23999999999</v>
      </c>
      <c r="H137" s="60"/>
      <c r="I137" s="102">
        <v>3</v>
      </c>
      <c r="J137" s="103">
        <v>3600</v>
      </c>
      <c r="K137" s="104">
        <f t="shared" si="48"/>
        <v>1200</v>
      </c>
      <c r="L137" s="116">
        <v>3</v>
      </c>
      <c r="M137" s="103">
        <f t="shared" si="59"/>
        <v>3259.4300337994105</v>
      </c>
      <c r="N137" s="104">
        <f t="shared" si="52"/>
        <v>1086.4766779331369</v>
      </c>
      <c r="O137" s="121">
        <f t="shared" si="53"/>
        <v>0</v>
      </c>
      <c r="P137" s="122">
        <f t="shared" si="54"/>
        <v>-113.5233220668631</v>
      </c>
      <c r="Q137" s="123">
        <f t="shared" si="55"/>
        <v>0.90539723161094743</v>
      </c>
      <c r="R137" s="303"/>
      <c r="S137" s="46">
        <v>1.0347222222222214</v>
      </c>
      <c r="T137" s="118">
        <v>1.1274999999999993</v>
      </c>
      <c r="U137" s="109">
        <v>13.699999999999903</v>
      </c>
      <c r="V137" s="110">
        <v>133.60618129065199</v>
      </c>
      <c r="W137" s="111"/>
      <c r="X137" s="114"/>
      <c r="Y137" s="294"/>
      <c r="Z137" s="295"/>
      <c r="AA137" s="170">
        <f t="shared" si="56"/>
        <v>-340.56996620058953</v>
      </c>
      <c r="AB137" s="108">
        <f t="shared" si="57"/>
        <v>0.90539723161094732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0">AVERAGE(I124:I139)</f>
        <v>4</v>
      </c>
      <c r="J140" s="135">
        <f t="shared" si="60"/>
        <v>3600</v>
      </c>
      <c r="K140" s="136">
        <f t="shared" ref="K140" si="61">J140/I140</f>
        <v>900</v>
      </c>
      <c r="L140" s="134">
        <f t="shared" ref="L140:M140" si="62">AVERAGE(L124:L139)</f>
        <v>4</v>
      </c>
      <c r="M140" s="135">
        <f t="shared" si="62"/>
        <v>3259.6246853033549</v>
      </c>
      <c r="N140" s="136">
        <f>M140/L140</f>
        <v>814.90617132583873</v>
      </c>
      <c r="O140" s="137">
        <f>L140-I140</f>
        <v>0</v>
      </c>
      <c r="P140" s="138">
        <f>N140-K140</f>
        <v>-85.093828674161273</v>
      </c>
      <c r="Q140" s="139">
        <f>N140/K140</f>
        <v>0.90545130147315411</v>
      </c>
      <c r="R140" s="304"/>
      <c r="S140" s="140">
        <v>0.73263888888888884</v>
      </c>
      <c r="T140" s="141">
        <v>1.1274999999999993</v>
      </c>
      <c r="U140" s="142"/>
      <c r="V140" s="164"/>
      <c r="W140" s="165"/>
      <c r="X140" s="136"/>
      <c r="Y140" s="290"/>
      <c r="Z140" s="291"/>
      <c r="AA140" s="172">
        <f>M140-J140</f>
        <v>-340.37531469664509</v>
      </c>
      <c r="AB140" s="139">
        <f>M140/J140</f>
        <v>0.90545130147315411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505" priority="1" operator="greaterThan">
      <formula>0</formula>
    </cfRule>
  </conditionalFormatting>
  <conditionalFormatting sqref="P5:P140 AA5:AA140">
    <cfRule type="cellIs" dxfId="504" priority="4" operator="lessThan">
      <formula>0</formula>
    </cfRule>
  </conditionalFormatting>
  <conditionalFormatting sqref="Q5:Q140 AB5:AB140">
    <cfRule type="cellIs" dxfId="503" priority="2" operator="greaterThan">
      <formula>1</formula>
    </cfRule>
    <cfRule type="cellIs" dxfId="502" priority="3" operator="lessThan">
      <formula>0.8</formula>
    </cfRule>
  </conditionalFormatting>
  <conditionalFormatting sqref="AC5:AC6 R5:R140 AC73:AC78">
    <cfRule type="cellIs" dxfId="501" priority="5" operator="lessThan">
      <formula>0.8</formula>
    </cfRule>
  </conditionalFormatting>
  <conditionalFormatting sqref="AC12:AC20">
    <cfRule type="cellIs" dxfId="500" priority="12" operator="lessThan">
      <formula>0.8</formula>
    </cfRule>
  </conditionalFormatting>
  <conditionalFormatting sqref="AC22">
    <cfRule type="cellIs" dxfId="499" priority="11" operator="lessThan">
      <formula>0.8</formula>
    </cfRule>
  </conditionalFormatting>
  <conditionalFormatting sqref="AC39">
    <cfRule type="cellIs" dxfId="498" priority="7" operator="lessThan">
      <formula>0.8</formula>
    </cfRule>
  </conditionalFormatting>
  <conditionalFormatting sqref="AC56:AC61">
    <cfRule type="cellIs" dxfId="497" priority="6" operator="lessThan">
      <formula>0.8</formula>
    </cfRule>
  </conditionalFormatting>
  <conditionalFormatting sqref="AC90">
    <cfRule type="cellIs" dxfId="496" priority="10" operator="lessThan">
      <formula>0.8</formula>
    </cfRule>
  </conditionalFormatting>
  <conditionalFormatting sqref="AC107">
    <cfRule type="cellIs" dxfId="495" priority="9" operator="lessThan">
      <formula>0.8</formula>
    </cfRule>
  </conditionalFormatting>
  <conditionalFormatting sqref="AC124:AC129">
    <cfRule type="cellIs" dxfId="494" priority="8" operator="lessThan">
      <formula>0.8</formula>
    </cfRule>
  </conditionalFormatting>
  <dataValidations count="1">
    <dataValidation type="list" allowBlank="1" showInputMessage="1" showErrorMessage="1" sqref="Y5:Z140" xr:uid="{98E281F8-07C4-4463-B0EA-B108D3B515C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6441-D84F-41D4-8A3B-39EF3F0993EE}">
  <sheetPr codeName="工作表12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6" sqref="O6:O8"/>
      <selection pane="bottomLeft" activeCell="O6" sqref="O6:O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79523</v>
      </c>
      <c r="E1" s="86" t="s">
        <v>3</v>
      </c>
      <c r="F1" s="87">
        <f>SUM(G5:G140)</f>
        <v>3377253.0700000003</v>
      </c>
      <c r="G1" s="88" t="s">
        <v>84</v>
      </c>
      <c r="H1" s="89">
        <f>L21+L38+L55+L72+L89+L106+L123+L140</f>
        <v>136.85714285714289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46287</v>
      </c>
      <c r="B2" s="348"/>
      <c r="C2" s="90" t="s">
        <v>40</v>
      </c>
      <c r="D2" s="91">
        <f>AVERAGE(N21,N38,N55,N72,N89,N106,N123,N140)</f>
        <v>206.97614775523579</v>
      </c>
      <c r="E2" s="91" t="s">
        <v>91</v>
      </c>
      <c r="F2" s="92">
        <f>F1/D1</f>
        <v>42.468884096424937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4023</v>
      </c>
      <c r="G5" s="146">
        <f t="shared" ref="G5:G7" si="0">E5*F5</f>
        <v>79253.099999999991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1084.767288176849</v>
      </c>
      <c r="N5" s="150">
        <f>M5/L5</f>
        <v>83.443637552065312</v>
      </c>
      <c r="O5" s="152">
        <f>L5-I5</f>
        <v>0</v>
      </c>
      <c r="P5" s="153">
        <f>N5-K5</f>
        <v>-8.8640547556269951</v>
      </c>
      <c r="Q5" s="154">
        <f>N5/K5</f>
        <v>0.90397274014737417</v>
      </c>
      <c r="R5" s="302">
        <f>Q21</f>
        <v>0.90276005745004873</v>
      </c>
      <c r="S5" s="155">
        <v>0.25</v>
      </c>
      <c r="T5" s="156">
        <v>0.40452546296296299</v>
      </c>
      <c r="U5" s="157"/>
      <c r="V5" s="158">
        <v>222.51777190450085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-115.23271182315102</v>
      </c>
      <c r="AF5" s="130">
        <f>M5/J5</f>
        <v>0.90397274014737417</v>
      </c>
      <c r="AG5" s="381">
        <f>AF21</f>
        <v>0.90276005745004884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4160</v>
      </c>
      <c r="G6" s="101">
        <f t="shared" si="0"/>
        <v>234748.79999999999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1805.7548219448422</v>
      </c>
      <c r="N6" s="104">
        <f>M6/L6</f>
        <v>75.239784247701763</v>
      </c>
      <c r="O6" s="106">
        <f>L6-I6</f>
        <v>0</v>
      </c>
      <c r="P6" s="107">
        <f>N6-K6</f>
        <v>-8.0935490856315653</v>
      </c>
      <c r="Q6" s="108">
        <f>N6/K6</f>
        <v>0.90287741097242125</v>
      </c>
      <c r="R6" s="303"/>
      <c r="S6" s="46">
        <v>0.40833333333333333</v>
      </c>
      <c r="T6" s="47">
        <v>0.5043171296296296</v>
      </c>
      <c r="U6" s="109">
        <v>5.4833333333332845</v>
      </c>
      <c r="V6" s="110">
        <v>138.22474511305731</v>
      </c>
      <c r="W6" s="111">
        <v>0.5043171296296296</v>
      </c>
      <c r="X6" s="114">
        <v>0.54305555555555551</v>
      </c>
      <c r="Y6" s="12"/>
      <c r="Z6" s="196"/>
      <c r="AA6" s="294"/>
      <c r="AB6" s="295"/>
      <c r="AC6" s="12"/>
      <c r="AD6" s="196"/>
      <c r="AE6" s="115">
        <f>M6-J6</f>
        <v>-194.24517805515779</v>
      </c>
      <c r="AF6" s="108">
        <f>M6/J6</f>
        <v>0.90287741097242113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4904</v>
      </c>
      <c r="G7" s="101">
        <f t="shared" si="0"/>
        <v>291886.08000000002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1803.8301886185623</v>
      </c>
      <c r="N7" s="104">
        <f>M7/L7</f>
        <v>75.159591192440089</v>
      </c>
      <c r="O7" s="106">
        <f>L7-I7</f>
        <v>0</v>
      </c>
      <c r="P7" s="107">
        <f>N7-K7</f>
        <v>-8.1737421408932391</v>
      </c>
      <c r="Q7" s="108">
        <f>N7/K7</f>
        <v>0.90191509430928107</v>
      </c>
      <c r="R7" s="303"/>
      <c r="S7" s="46">
        <v>0.54305555555555551</v>
      </c>
      <c r="T7" s="47">
        <v>0.65633101851851849</v>
      </c>
      <c r="U7" s="109">
        <v>55.783333333333317</v>
      </c>
      <c r="V7" s="110">
        <v>163.11956738308029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-196.16981138143774</v>
      </c>
      <c r="AF7" s="108">
        <f>M7/J7</f>
        <v>0.90191509430928118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1564.7840995800846</v>
      </c>
      <c r="N21" s="136">
        <f>M21/L21</f>
        <v>76.956595061315639</v>
      </c>
      <c r="O21" s="137">
        <f>L21-I21</f>
        <v>0</v>
      </c>
      <c r="P21" s="138">
        <f>N21-K21</f>
        <v>-8.2893065780286292</v>
      </c>
      <c r="Q21" s="139">
        <f>N21/K21</f>
        <v>0.90276005745004873</v>
      </c>
      <c r="R21" s="304"/>
      <c r="S21" s="140">
        <v>0.25</v>
      </c>
      <c r="T21" s="141">
        <v>0.65633101851851849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>M21-J21</f>
        <v>-168.5492337532487</v>
      </c>
      <c r="AF21" s="139">
        <f>M21/J21</f>
        <v>0.90276005745004884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2094</v>
      </c>
      <c r="G22" s="146">
        <f t="shared" ref="G22:G24" si="5">E22*F22</f>
        <v>76326.3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1892.8583422374995</v>
      </c>
      <c r="N22" s="150">
        <f>M22/L22</f>
        <v>94.642917111874979</v>
      </c>
      <c r="O22" s="152">
        <f>L22-I22</f>
        <v>0</v>
      </c>
      <c r="P22" s="153">
        <f>N22-K22</f>
        <v>-10.357082888125021</v>
      </c>
      <c r="Q22" s="154">
        <f>N22/K22</f>
        <v>0.90136111535119023</v>
      </c>
      <c r="R22" s="302">
        <f>Q38</f>
        <v>0.87287504382752257</v>
      </c>
      <c r="S22" s="155">
        <v>0.25</v>
      </c>
      <c r="T22" s="156">
        <v>0.29608796296296297</v>
      </c>
      <c r="U22" s="157"/>
      <c r="V22" s="158">
        <v>66.375806998575584</v>
      </c>
      <c r="W22" s="95"/>
      <c r="X22" s="96"/>
      <c r="Y22" s="12"/>
      <c r="Z22" s="196"/>
      <c r="AA22" s="305"/>
      <c r="AB22" s="306"/>
      <c r="AC22" s="12"/>
      <c r="AD22" s="196"/>
      <c r="AE22" s="113">
        <f>M22-J22</f>
        <v>-207.14165776250047</v>
      </c>
      <c r="AF22" s="154">
        <f>M22/J22</f>
        <v>0.90136111535119023</v>
      </c>
      <c r="AG22" s="374">
        <f>AF38</f>
        <v>0.88718447077551477</v>
      </c>
    </row>
    <row r="23" spans="1:33" ht="15.75" customHeight="1">
      <c r="A23" s="297"/>
      <c r="B23" s="161" t="s">
        <v>166</v>
      </c>
      <c r="C23" s="292" t="s">
        <v>256</v>
      </c>
      <c r="D23" s="293"/>
      <c r="E23" s="99">
        <v>29.87</v>
      </c>
      <c r="F23" s="109">
        <v>9263</v>
      </c>
      <c r="G23" s="101">
        <f t="shared" si="5"/>
        <v>276685.81</v>
      </c>
      <c r="H23" s="26"/>
      <c r="I23" s="105">
        <v>21</v>
      </c>
      <c r="J23" s="103">
        <v>2790</v>
      </c>
      <c r="K23" s="104">
        <f t="shared" si="1"/>
        <v>132.85714285714286</v>
      </c>
      <c r="L23" s="105">
        <v>22</v>
      </c>
      <c r="M23" s="103">
        <f>F23/V23*60</f>
        <v>2416</v>
      </c>
      <c r="N23" s="104">
        <f>M23/L23</f>
        <v>109.81818181818181</v>
      </c>
      <c r="O23" s="106">
        <f>L23-I23</f>
        <v>1</v>
      </c>
      <c r="P23" s="107">
        <f>N23-K23</f>
        <v>-23.038961038961048</v>
      </c>
      <c r="Q23" s="108">
        <f>N23/K23</f>
        <v>0.82658846529814267</v>
      </c>
      <c r="R23" s="303"/>
      <c r="S23" s="46">
        <v>0.3</v>
      </c>
      <c r="T23" s="47">
        <v>0.45974537037037033</v>
      </c>
      <c r="U23" s="109">
        <v>5.633333333333308</v>
      </c>
      <c r="V23" s="110">
        <v>230.04139072847681</v>
      </c>
      <c r="W23" s="111">
        <v>0.45974537037037033</v>
      </c>
      <c r="X23" s="114">
        <v>0.49791666666666662</v>
      </c>
      <c r="Y23" s="12"/>
      <c r="Z23" s="196"/>
      <c r="AA23" s="294"/>
      <c r="AB23" s="295"/>
      <c r="AC23" s="12"/>
      <c r="AD23" s="196"/>
      <c r="AE23" s="115">
        <f>M23-J23</f>
        <v>-374</v>
      </c>
      <c r="AF23" s="108">
        <f>M23/J23</f>
        <v>0.86594982078853044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2937</v>
      </c>
      <c r="G24" s="101">
        <f t="shared" si="5"/>
        <v>179421.33000000002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1803.8426614057973</v>
      </c>
      <c r="N24" s="104">
        <f>M24/L24</f>
        <v>90.19213307028987</v>
      </c>
      <c r="O24" s="106">
        <f>L24-I24</f>
        <v>0</v>
      </c>
      <c r="P24" s="107">
        <f>N24-K24</f>
        <v>-9.80786692971013</v>
      </c>
      <c r="Q24" s="108">
        <f>N24/K24</f>
        <v>0.9019213307028987</v>
      </c>
      <c r="R24" s="303"/>
      <c r="S24" s="46">
        <v>0.49791666666666662</v>
      </c>
      <c r="T24" s="47">
        <v>0.56575231481481481</v>
      </c>
      <c r="U24" s="109">
        <v>54.966666666666654</v>
      </c>
      <c r="V24" s="110">
        <v>97.691447136894752</v>
      </c>
      <c r="W24" s="111"/>
      <c r="X24" s="114"/>
      <c r="Y24" s="12"/>
      <c r="Z24" s="196"/>
      <c r="AA24" s="294"/>
      <c r="AB24" s="295"/>
      <c r="AC24" s="12"/>
      <c r="AD24" s="196"/>
      <c r="AE24" s="115">
        <f>M24-J24</f>
        <v>-196.15733859420266</v>
      </c>
      <c r="AF24" s="108">
        <f>M24/J24</f>
        <v>0.9019213307028987</v>
      </c>
      <c r="AG24" s="375"/>
    </row>
    <row r="25" spans="1:33" ht="15.75" customHeight="1">
      <c r="A25" s="297"/>
      <c r="B25" s="161"/>
      <c r="C25" s="292"/>
      <c r="D25" s="293"/>
      <c r="E25" s="99"/>
      <c r="F25" s="109"/>
      <c r="G25" s="101"/>
      <c r="H25" s="26"/>
      <c r="I25" s="105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12"/>
      <c r="Z25" s="196"/>
      <c r="AA25" s="294"/>
      <c r="AB25" s="295"/>
      <c r="AC25" s="12"/>
      <c r="AD25" s="196"/>
      <c r="AE25" s="115"/>
      <c r="AF25" s="108"/>
      <c r="AG25" s="375"/>
    </row>
    <row r="26" spans="1:33" ht="15.75" customHeight="1">
      <c r="A26" s="298"/>
      <c r="B26" s="161"/>
      <c r="C26" s="292"/>
      <c r="D26" s="293"/>
      <c r="E26" s="99"/>
      <c r="F26" s="109"/>
      <c r="G26" s="101"/>
      <c r="H26" s="13"/>
      <c r="I26" s="116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12"/>
      <c r="Z26" s="196"/>
      <c r="AA26" s="294"/>
      <c r="AB26" s="295"/>
      <c r="AC26" s="12"/>
      <c r="AD26" s="196"/>
      <c r="AE26" s="115"/>
      <c r="AF26" s="108"/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6">AVERAGE(I22:I37)</f>
        <v>20.333333333333332</v>
      </c>
      <c r="J38" s="135">
        <f t="shared" si="6"/>
        <v>2296.6666666666665</v>
      </c>
      <c r="K38" s="136">
        <f t="shared" ref="K38" si="7">J38/I38</f>
        <v>112.95081967213115</v>
      </c>
      <c r="L38" s="134">
        <f t="shared" ref="L38:M38" si="8">AVERAGE(L22:L37)</f>
        <v>20.666666666666668</v>
      </c>
      <c r="M38" s="135">
        <f t="shared" si="8"/>
        <v>2037.5670012144321</v>
      </c>
      <c r="N38" s="136">
        <f t="shared" ref="N38:N44" si="9">M38/L38</f>
        <v>98.591951671666067</v>
      </c>
      <c r="O38" s="137">
        <f t="shared" ref="O38:O44" si="10">L38-I38</f>
        <v>0.3333333333333357</v>
      </c>
      <c r="P38" s="138">
        <f t="shared" ref="P38:P44" si="11">N38-K38</f>
        <v>-14.35886800046508</v>
      </c>
      <c r="Q38" s="139">
        <f t="shared" ref="Q38:Q44" si="12">N38/K38</f>
        <v>0.87287504382752257</v>
      </c>
      <c r="R38" s="304"/>
      <c r="S38" s="140">
        <v>0.25</v>
      </c>
      <c r="T38" s="141">
        <v>0.56575231481481481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3">M38-J38</f>
        <v>-259.09966545223438</v>
      </c>
      <c r="AF38" s="139">
        <f t="shared" ref="AF38:AF44" si="14">M38/J38</f>
        <v>0.88718447077551477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2442</v>
      </c>
      <c r="G39" s="146">
        <f t="shared" ref="G39:G44" si="15">E39*F39</f>
        <v>174725.1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16">F39/V39*60</f>
        <v>1806.4185926713981</v>
      </c>
      <c r="N39" s="150">
        <f t="shared" si="9"/>
        <v>82.109936030518099</v>
      </c>
      <c r="O39" s="152">
        <f t="shared" si="10"/>
        <v>0</v>
      </c>
      <c r="P39" s="153">
        <f t="shared" si="11"/>
        <v>-8.7991548785728071</v>
      </c>
      <c r="Q39" s="154">
        <f t="shared" si="12"/>
        <v>0.90320929633569913</v>
      </c>
      <c r="R39" s="302">
        <f>Q55</f>
        <v>0.90290169703656453</v>
      </c>
      <c r="S39" s="155">
        <v>0.25</v>
      </c>
      <c r="T39" s="156">
        <v>0.30631944444444442</v>
      </c>
      <c r="U39" s="157"/>
      <c r="V39" s="158">
        <v>81.110768342635822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3"/>
        <v>-193.58140732860193</v>
      </c>
      <c r="AF39" s="154">
        <f t="shared" si="14"/>
        <v>0.90320929633569902</v>
      </c>
      <c r="AG39" s="307">
        <f>AF55</f>
        <v>0.90290169703656453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2546</v>
      </c>
      <c r="G40" s="101">
        <f t="shared" si="15"/>
        <v>151588.84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16"/>
        <v>1806.4273887531583</v>
      </c>
      <c r="N40" s="104">
        <f t="shared" si="9"/>
        <v>78.540321250137325</v>
      </c>
      <c r="O40" s="106">
        <f t="shared" si="10"/>
        <v>0</v>
      </c>
      <c r="P40" s="107">
        <f t="shared" si="11"/>
        <v>-8.4162004889931126</v>
      </c>
      <c r="Q40" s="108">
        <f t="shared" si="12"/>
        <v>0.90321369437657917</v>
      </c>
      <c r="R40" s="303"/>
      <c r="S40" s="46">
        <v>0.31041666666666667</v>
      </c>
      <c r="T40" s="47">
        <v>0.36913194444444447</v>
      </c>
      <c r="U40" s="109">
        <v>5.900000000000043</v>
      </c>
      <c r="V40" s="110">
        <v>84.564705424134871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3"/>
        <v>-193.57261124684169</v>
      </c>
      <c r="AF40" s="108">
        <f t="shared" si="14"/>
        <v>0.90321369437657917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1342</v>
      </c>
      <c r="G41" s="101">
        <f t="shared" si="15"/>
        <v>85780.64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16"/>
        <v>1808.1054383674841</v>
      </c>
      <c r="N41" s="104">
        <f t="shared" si="9"/>
        <v>75.337726598645176</v>
      </c>
      <c r="O41" s="106">
        <f t="shared" si="10"/>
        <v>0</v>
      </c>
      <c r="P41" s="107">
        <f t="shared" si="11"/>
        <v>-7.9956067346881525</v>
      </c>
      <c r="Q41" s="108">
        <f t="shared" si="12"/>
        <v>0.90405271918374219</v>
      </c>
      <c r="R41" s="303"/>
      <c r="S41" s="46">
        <v>0.37291666666666667</v>
      </c>
      <c r="T41" s="47">
        <v>0.40383101851851855</v>
      </c>
      <c r="U41" s="109">
        <v>5.4499999999999726</v>
      </c>
      <c r="V41" s="110">
        <v>44.532801180389406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3"/>
        <v>-191.89456163251589</v>
      </c>
      <c r="AF41" s="108">
        <f t="shared" si="14"/>
        <v>0.90405271918374208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775</v>
      </c>
      <c r="G42" s="101">
        <f t="shared" si="15"/>
        <v>53676.500000000007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16"/>
        <v>1803.3151935597868</v>
      </c>
      <c r="N42" s="104">
        <f t="shared" si="9"/>
        <v>75.138133064991123</v>
      </c>
      <c r="O42" s="106">
        <f t="shared" si="10"/>
        <v>0</v>
      </c>
      <c r="P42" s="107">
        <f t="shared" si="11"/>
        <v>-8.1952002683422052</v>
      </c>
      <c r="Q42" s="108">
        <f t="shared" si="12"/>
        <v>0.90165759677989354</v>
      </c>
      <c r="R42" s="303"/>
      <c r="S42" s="46">
        <v>0.40694444444444444</v>
      </c>
      <c r="T42" s="47">
        <v>0.42484953703703704</v>
      </c>
      <c r="U42" s="109">
        <v>5</v>
      </c>
      <c r="V42" s="110">
        <v>25.785841635486861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3"/>
        <v>-196.68480644021315</v>
      </c>
      <c r="AF42" s="108">
        <f t="shared" si="14"/>
        <v>0.90165759677989343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2958</v>
      </c>
      <c r="G43" s="101">
        <f t="shared" si="15"/>
        <v>159022.07999999999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16"/>
        <v>1806.2443887848185</v>
      </c>
      <c r="N43" s="104">
        <f t="shared" si="9"/>
        <v>90.31221943924092</v>
      </c>
      <c r="O43" s="106">
        <f t="shared" si="10"/>
        <v>0</v>
      </c>
      <c r="P43" s="107">
        <f t="shared" si="11"/>
        <v>-9.6877805607590801</v>
      </c>
      <c r="Q43" s="108">
        <f t="shared" si="12"/>
        <v>0.90312219439240915</v>
      </c>
      <c r="R43" s="303"/>
      <c r="S43" s="46">
        <v>0.42777777777777776</v>
      </c>
      <c r="T43" s="47">
        <v>0.49600694444444443</v>
      </c>
      <c r="U43" s="109">
        <v>5</v>
      </c>
      <c r="V43" s="110">
        <v>98.259128776811124</v>
      </c>
      <c r="W43" s="111">
        <v>0.49600694444444443</v>
      </c>
      <c r="X43" s="114">
        <v>0.53402777777777766</v>
      </c>
      <c r="Y43" s="12"/>
      <c r="Z43" s="196"/>
      <c r="AA43" s="294"/>
      <c r="AB43" s="295"/>
      <c r="AC43" s="12"/>
      <c r="AD43" s="196"/>
      <c r="AE43" s="115">
        <f t="shared" si="13"/>
        <v>-193.75561121518149</v>
      </c>
      <c r="AF43" s="108">
        <f t="shared" si="14"/>
        <v>0.90312219439240926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3558</v>
      </c>
      <c r="G44" s="119">
        <f t="shared" si="15"/>
        <v>208747.86000000002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16"/>
        <v>1804.3093623021293</v>
      </c>
      <c r="N44" s="104">
        <f t="shared" si="9"/>
        <v>78.448233143570846</v>
      </c>
      <c r="O44" s="106">
        <f t="shared" si="10"/>
        <v>0</v>
      </c>
      <c r="P44" s="107">
        <f t="shared" si="11"/>
        <v>-8.5082885955595913</v>
      </c>
      <c r="Q44" s="108">
        <f t="shared" si="12"/>
        <v>0.90215468115106467</v>
      </c>
      <c r="R44" s="303"/>
      <c r="S44" s="46">
        <v>0.53402777777777766</v>
      </c>
      <c r="T44" s="118">
        <v>0.61619212962962955</v>
      </c>
      <c r="U44" s="109">
        <v>54.749999999999844</v>
      </c>
      <c r="V44" s="110">
        <v>118.31673905832842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3"/>
        <v>-195.69063769787067</v>
      </c>
      <c r="AF44" s="108">
        <f t="shared" si="14"/>
        <v>0.90215468115106467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7">AVERAGE(I39:I54)</f>
        <v>22.666666666666668</v>
      </c>
      <c r="J55" s="135">
        <f t="shared" si="17"/>
        <v>2000</v>
      </c>
      <c r="K55" s="136">
        <f t="shared" ref="K55" si="18">J55/I55</f>
        <v>88.235294117647058</v>
      </c>
      <c r="L55" s="134">
        <f t="shared" ref="L55:M55" si="19">AVERAGE(L39:L54)</f>
        <v>22.666666666666668</v>
      </c>
      <c r="M55" s="135">
        <f t="shared" si="19"/>
        <v>1805.8033940731291</v>
      </c>
      <c r="N55" s="136">
        <f t="shared" ref="N55:N62" si="20">M55/L55</f>
        <v>79.667796797343925</v>
      </c>
      <c r="O55" s="137">
        <f t="shared" ref="O55:O62" si="21">L55-I55</f>
        <v>0</v>
      </c>
      <c r="P55" s="138">
        <f t="shared" ref="P55:P62" si="22">N55-K55</f>
        <v>-8.5674973203031328</v>
      </c>
      <c r="Q55" s="139">
        <f t="shared" ref="Q55:Q62" si="23">N55/K55</f>
        <v>0.90290169703656453</v>
      </c>
      <c r="R55" s="304"/>
      <c r="S55" s="140">
        <v>0.25</v>
      </c>
      <c r="T55" s="141">
        <v>0.61619212962962955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2" si="24">M55-J55</f>
        <v>-194.19660592687092</v>
      </c>
      <c r="AF55" s="139">
        <f t="shared" ref="AF55:AF62" si="25">M55/J55</f>
        <v>0.90290169703656453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1514</v>
      </c>
      <c r="G56" s="146">
        <f t="shared" ref="G56:G62" si="26">E56*F56</f>
        <v>43694.04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27">F56/V56*60</f>
        <v>3192.4334728031527</v>
      </c>
      <c r="N56" s="150">
        <f t="shared" si="20"/>
        <v>177.35741515573071</v>
      </c>
      <c r="O56" s="152">
        <f t="shared" si="21"/>
        <v>0</v>
      </c>
      <c r="P56" s="153">
        <f t="shared" si="22"/>
        <v>-22.642584844269294</v>
      </c>
      <c r="Q56" s="154">
        <f t="shared" si="23"/>
        <v>0.88678707577865357</v>
      </c>
      <c r="R56" s="302">
        <f>Q72</f>
        <v>0.89687092202053609</v>
      </c>
      <c r="S56" s="155">
        <v>0.25</v>
      </c>
      <c r="T56" s="156">
        <v>0.26975694444444442</v>
      </c>
      <c r="U56" s="157"/>
      <c r="V56" s="158">
        <v>28.454782464186138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4"/>
        <v>-407.56652719684735</v>
      </c>
      <c r="AF56" s="154">
        <f t="shared" si="25"/>
        <v>0.88678707577865357</v>
      </c>
      <c r="AG56" s="307">
        <f>AF72</f>
        <v>0.8968709220205362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838</v>
      </c>
      <c r="G57" s="101">
        <f t="shared" si="26"/>
        <v>30779.739999999998</v>
      </c>
      <c r="H57" s="26"/>
      <c r="I57" s="102">
        <v>21</v>
      </c>
      <c r="J57" s="103">
        <v>3600</v>
      </c>
      <c r="K57" s="104">
        <f t="shared" ref="K57:K91" si="28">J57/I57</f>
        <v>171.42857142857142</v>
      </c>
      <c r="L57" s="105">
        <v>21</v>
      </c>
      <c r="M57" s="103">
        <f t="shared" si="27"/>
        <v>3193.7770138208675</v>
      </c>
      <c r="N57" s="104">
        <f t="shared" si="20"/>
        <v>152.08461970575559</v>
      </c>
      <c r="O57" s="106">
        <f t="shared" si="21"/>
        <v>0</v>
      </c>
      <c r="P57" s="107">
        <f t="shared" si="22"/>
        <v>-19.343951722815831</v>
      </c>
      <c r="Q57" s="108">
        <f t="shared" si="23"/>
        <v>0.88716028161690763</v>
      </c>
      <c r="R57" s="303"/>
      <c r="S57" s="46">
        <v>0.27361111111111108</v>
      </c>
      <c r="T57" s="47">
        <v>0.28453703703703703</v>
      </c>
      <c r="U57" s="109">
        <v>5.5499999999999883</v>
      </c>
      <c r="V57" s="110">
        <v>15.743115371679515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4"/>
        <v>-406.22298617913248</v>
      </c>
      <c r="AF57" s="108">
        <f t="shared" si="25"/>
        <v>0.88716028161690763</v>
      </c>
      <c r="AG57" s="308"/>
    </row>
    <row r="58" spans="1:33" ht="15.75" customHeight="1">
      <c r="A58" s="297"/>
      <c r="B58" s="98" t="s">
        <v>195</v>
      </c>
      <c r="C58" s="377" t="s">
        <v>215</v>
      </c>
      <c r="D58" s="377"/>
      <c r="E58" s="99">
        <v>36.729999999999997</v>
      </c>
      <c r="F58" s="100">
        <v>2598</v>
      </c>
      <c r="G58" s="101">
        <f t="shared" si="26"/>
        <v>95424.54</v>
      </c>
      <c r="H58" s="26"/>
      <c r="I58" s="102">
        <v>19</v>
      </c>
      <c r="J58" s="103">
        <v>3600</v>
      </c>
      <c r="K58" s="104">
        <f t="shared" si="28"/>
        <v>189.47368421052633</v>
      </c>
      <c r="L58" s="105">
        <v>19</v>
      </c>
      <c r="M58" s="103">
        <f t="shared" si="27"/>
        <v>3259.5781917882132</v>
      </c>
      <c r="N58" s="104">
        <f t="shared" si="20"/>
        <v>171.55674693622174</v>
      </c>
      <c r="O58" s="106">
        <f t="shared" si="21"/>
        <v>0</v>
      </c>
      <c r="P58" s="107">
        <f t="shared" si="22"/>
        <v>-17.916937274304587</v>
      </c>
      <c r="Q58" s="108">
        <f t="shared" si="23"/>
        <v>0.90543838660783693</v>
      </c>
      <c r="R58" s="303"/>
      <c r="S58" s="46">
        <v>0.28749999999999998</v>
      </c>
      <c r="T58" s="47">
        <v>0.32070601851851849</v>
      </c>
      <c r="U58" s="109">
        <v>5</v>
      </c>
      <c r="V58" s="110">
        <v>47.82213857998719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4"/>
        <v>-340.42180821178681</v>
      </c>
      <c r="AF58" s="108">
        <f t="shared" si="25"/>
        <v>0.90543838660783704</v>
      </c>
      <c r="AG58" s="308"/>
    </row>
    <row r="59" spans="1:33" ht="15.75" customHeight="1">
      <c r="A59" s="297"/>
      <c r="B59" s="98" t="s">
        <v>195</v>
      </c>
      <c r="C59" s="377" t="s">
        <v>198</v>
      </c>
      <c r="D59" s="377"/>
      <c r="E59" s="99">
        <v>37.799999999999997</v>
      </c>
      <c r="F59" s="100">
        <v>4377</v>
      </c>
      <c r="G59" s="101">
        <f t="shared" si="26"/>
        <v>165450.59999999998</v>
      </c>
      <c r="H59" s="26"/>
      <c r="I59" s="102">
        <v>20</v>
      </c>
      <c r="J59" s="103">
        <v>3600</v>
      </c>
      <c r="K59" s="104">
        <f t="shared" si="28"/>
        <v>180</v>
      </c>
      <c r="L59" s="105">
        <v>20</v>
      </c>
      <c r="M59" s="103">
        <f t="shared" si="27"/>
        <v>3270.0889188004162</v>
      </c>
      <c r="N59" s="104">
        <f t="shared" si="20"/>
        <v>163.50444594002082</v>
      </c>
      <c r="O59" s="106">
        <f t="shared" si="21"/>
        <v>0</v>
      </c>
      <c r="P59" s="107">
        <f t="shared" si="22"/>
        <v>-16.495554059979185</v>
      </c>
      <c r="Q59" s="108">
        <f t="shared" si="23"/>
        <v>0.90835803300011564</v>
      </c>
      <c r="R59" s="303"/>
      <c r="S59" s="46">
        <v>0.32361111111111107</v>
      </c>
      <c r="T59" s="47">
        <v>0.37937499999999996</v>
      </c>
      <c r="U59" s="109">
        <v>5</v>
      </c>
      <c r="V59" s="110">
        <v>80.309742799390989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4"/>
        <v>-329.9110811995838</v>
      </c>
      <c r="AF59" s="198">
        <f t="shared" si="25"/>
        <v>0.90835803300011564</v>
      </c>
      <c r="AG59" s="308"/>
    </row>
    <row r="60" spans="1:33" ht="15.75" customHeight="1">
      <c r="A60" s="298"/>
      <c r="B60" s="98" t="s">
        <v>195</v>
      </c>
      <c r="C60" s="377" t="s">
        <v>197</v>
      </c>
      <c r="D60" s="377"/>
      <c r="E60" s="99">
        <v>38.479999999999997</v>
      </c>
      <c r="F60" s="103">
        <v>3451</v>
      </c>
      <c r="G60" s="101">
        <f t="shared" si="26"/>
        <v>132794.47999999998</v>
      </c>
      <c r="H60" s="13"/>
      <c r="I60" s="102">
        <v>19</v>
      </c>
      <c r="J60" s="103">
        <v>3600</v>
      </c>
      <c r="K60" s="104">
        <f t="shared" si="28"/>
        <v>189.47368421052633</v>
      </c>
      <c r="L60" s="105">
        <v>19</v>
      </c>
      <c r="M60" s="103">
        <f t="shared" si="27"/>
        <v>3264.8399999999915</v>
      </c>
      <c r="N60" s="104">
        <f t="shared" si="20"/>
        <v>171.83368421052586</v>
      </c>
      <c r="O60" s="106">
        <f t="shared" si="21"/>
        <v>0</v>
      </c>
      <c r="P60" s="107">
        <f t="shared" si="22"/>
        <v>-17.64000000000047</v>
      </c>
      <c r="Q60" s="108">
        <f t="shared" si="23"/>
        <v>0.90689999999999749</v>
      </c>
      <c r="R60" s="303"/>
      <c r="S60" s="46">
        <v>0.38263888888888886</v>
      </c>
      <c r="T60" s="47">
        <v>0.42667824074074073</v>
      </c>
      <c r="U60" s="109">
        <v>4.7000000000000153</v>
      </c>
      <c r="V60" s="110">
        <v>63.421178373212939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4"/>
        <v>-335.16000000000849</v>
      </c>
      <c r="AF60" s="198">
        <f t="shared" si="25"/>
        <v>0.9068999999999976</v>
      </c>
      <c r="AG60" s="308"/>
    </row>
    <row r="61" spans="1:33" ht="15.75" customHeight="1">
      <c r="A61" s="298"/>
      <c r="B61" s="98" t="s">
        <v>166</v>
      </c>
      <c r="C61" s="377" t="s">
        <v>247</v>
      </c>
      <c r="D61" s="377"/>
      <c r="E61" s="99">
        <v>24.35</v>
      </c>
      <c r="F61" s="103">
        <v>3258</v>
      </c>
      <c r="G61" s="119">
        <f t="shared" si="26"/>
        <v>79332.3</v>
      </c>
      <c r="H61" s="120"/>
      <c r="I61" s="102">
        <v>21</v>
      </c>
      <c r="J61" s="103">
        <v>2790</v>
      </c>
      <c r="K61" s="104">
        <f t="shared" si="28"/>
        <v>132.85714285714286</v>
      </c>
      <c r="L61" s="105">
        <v>21</v>
      </c>
      <c r="M61" s="103">
        <f t="shared" si="27"/>
        <v>2483.178301765116</v>
      </c>
      <c r="N61" s="104">
        <f t="shared" si="20"/>
        <v>118.24658579833886</v>
      </c>
      <c r="O61" s="106">
        <f t="shared" si="21"/>
        <v>0</v>
      </c>
      <c r="P61" s="107">
        <f t="shared" si="22"/>
        <v>-14.610557058804005</v>
      </c>
      <c r="Q61" s="108">
        <f t="shared" si="23"/>
        <v>0.89002806514878707</v>
      </c>
      <c r="R61" s="303"/>
      <c r="S61" s="46">
        <v>0.42986111111111108</v>
      </c>
      <c r="T61" s="118">
        <v>0.48452546296296295</v>
      </c>
      <c r="U61" s="109">
        <v>4.5833333333333037</v>
      </c>
      <c r="V61" s="110">
        <v>78.721693025847998</v>
      </c>
      <c r="W61" s="111">
        <v>0.48452546296296295</v>
      </c>
      <c r="X61" s="114">
        <v>0.52361111111111103</v>
      </c>
      <c r="Y61" s="12"/>
      <c r="Z61" s="196"/>
      <c r="AA61" s="294"/>
      <c r="AB61" s="295"/>
      <c r="AC61" s="12"/>
      <c r="AD61" s="196"/>
      <c r="AE61" s="197">
        <f t="shared" si="24"/>
        <v>-306.82169823488402</v>
      </c>
      <c r="AF61" s="198">
        <f t="shared" si="25"/>
        <v>0.89002806514878707</v>
      </c>
      <c r="AG61" s="308"/>
    </row>
    <row r="62" spans="1:33" ht="15.75" customHeight="1">
      <c r="A62" s="298"/>
      <c r="B62" s="98" t="s">
        <v>166</v>
      </c>
      <c r="C62" s="377" t="s">
        <v>167</v>
      </c>
      <c r="D62" s="377"/>
      <c r="E62" s="99">
        <v>29.97</v>
      </c>
      <c r="F62" s="103">
        <v>2073</v>
      </c>
      <c r="G62" s="119">
        <f t="shared" si="26"/>
        <v>62127.81</v>
      </c>
      <c r="H62" s="60"/>
      <c r="I62" s="102">
        <v>21</v>
      </c>
      <c r="J62" s="103">
        <v>2790</v>
      </c>
      <c r="K62" s="104">
        <f t="shared" si="28"/>
        <v>132.85714285714286</v>
      </c>
      <c r="L62" s="105">
        <v>21</v>
      </c>
      <c r="M62" s="103">
        <f t="shared" si="27"/>
        <v>2484.3204422664821</v>
      </c>
      <c r="N62" s="104">
        <f t="shared" si="20"/>
        <v>118.30097344126105</v>
      </c>
      <c r="O62" s="121">
        <f t="shared" si="21"/>
        <v>0</v>
      </c>
      <c r="P62" s="122">
        <f t="shared" si="22"/>
        <v>-14.556169415881811</v>
      </c>
      <c r="Q62" s="123">
        <f t="shared" si="23"/>
        <v>0.89043743450411539</v>
      </c>
      <c r="R62" s="303"/>
      <c r="S62" s="46">
        <v>0.52361111111111103</v>
      </c>
      <c r="T62" s="118">
        <v>0.55836805555555546</v>
      </c>
      <c r="U62" s="109">
        <v>56.283333333333232</v>
      </c>
      <c r="V62" s="110">
        <v>50.066005127151101</v>
      </c>
      <c r="W62" s="111"/>
      <c r="X62" s="114"/>
      <c r="Y62" s="12"/>
      <c r="Z62" s="196"/>
      <c r="AA62" s="294"/>
      <c r="AB62" s="295"/>
      <c r="AC62" s="12"/>
      <c r="AD62" s="196"/>
      <c r="AE62" s="197">
        <f t="shared" si="24"/>
        <v>-305.67955773351787</v>
      </c>
      <c r="AF62" s="198">
        <f t="shared" si="25"/>
        <v>0.8904374345041155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9">AVERAGE(I56:I71)</f>
        <v>19.857142857142858</v>
      </c>
      <c r="J72" s="135">
        <f t="shared" si="29"/>
        <v>3368.5714285714284</v>
      </c>
      <c r="K72" s="136">
        <f t="shared" ref="K72:K75" si="30">J72/I72</f>
        <v>169.64028776978415</v>
      </c>
      <c r="L72" s="134">
        <f t="shared" ref="L72:M72" si="31">AVERAGE(L56:L71)</f>
        <v>19.857142857142858</v>
      </c>
      <c r="M72" s="135">
        <f t="shared" si="31"/>
        <v>3021.1737630348916</v>
      </c>
      <c r="N72" s="136">
        <f>M72/L72</f>
        <v>152.14544130391539</v>
      </c>
      <c r="O72" s="137">
        <f>L72-I72</f>
        <v>0</v>
      </c>
      <c r="P72" s="138">
        <f>N72-K72</f>
        <v>-17.494846465868761</v>
      </c>
      <c r="Q72" s="139">
        <f>N72/K72</f>
        <v>0.89687092202053609</v>
      </c>
      <c r="R72" s="304"/>
      <c r="S72" s="140">
        <v>0.25</v>
      </c>
      <c r="T72" s="141">
        <v>0.55836805555555546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-347.39766553653681</v>
      </c>
      <c r="AF72" s="139">
        <f>M72/J72</f>
        <v>0.8968709220205362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1719</v>
      </c>
      <c r="G73" s="119">
        <f t="shared" ref="G73:G75" si="32">E73*F73</f>
        <v>39244.769999999997</v>
      </c>
      <c r="H73" s="120"/>
      <c r="I73" s="102">
        <v>6</v>
      </c>
      <c r="J73" s="103">
        <v>2500</v>
      </c>
      <c r="K73" s="104">
        <f t="shared" si="30"/>
        <v>416.66666666666669</v>
      </c>
      <c r="L73" s="105">
        <v>6</v>
      </c>
      <c r="M73" s="103">
        <f>F73/V73*60</f>
        <v>2259.5558046087967</v>
      </c>
      <c r="N73" s="104">
        <f>M73/L73</f>
        <v>376.5926341014661</v>
      </c>
      <c r="O73" s="106">
        <f>L73-I73</f>
        <v>0</v>
      </c>
      <c r="P73" s="107">
        <f>N73-K73</f>
        <v>-40.074032565200582</v>
      </c>
      <c r="Q73" s="108">
        <f>N73/K73</f>
        <v>0.90382232184351863</v>
      </c>
      <c r="R73" s="302">
        <f>Q89</f>
        <v>0.90492690827288624</v>
      </c>
      <c r="S73" s="46">
        <v>0.35833333333333328</v>
      </c>
      <c r="T73" s="118">
        <v>0.39002314814814809</v>
      </c>
      <c r="U73" s="109">
        <v>5.9499999999999709</v>
      </c>
      <c r="V73" s="110">
        <v>45.646139736680198</v>
      </c>
      <c r="W73" s="159"/>
      <c r="X73" s="160"/>
      <c r="Y73" s="12"/>
      <c r="Z73" s="196"/>
      <c r="AA73" s="305"/>
      <c r="AB73" s="306"/>
      <c r="AC73" s="12"/>
      <c r="AD73" s="196"/>
      <c r="AE73" s="113">
        <f>M73-J73</f>
        <v>-240.44419539120327</v>
      </c>
      <c r="AF73" s="154">
        <f>M73/J73</f>
        <v>0.90382232184351874</v>
      </c>
      <c r="AG73" s="307">
        <f>AF89</f>
        <v>0.90492690827288624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1023</v>
      </c>
      <c r="G74" s="119">
        <f t="shared" si="32"/>
        <v>23723.370000000003</v>
      </c>
      <c r="H74" s="60"/>
      <c r="I74" s="102">
        <v>6</v>
      </c>
      <c r="J74" s="103">
        <v>2500</v>
      </c>
      <c r="K74" s="104">
        <f t="shared" si="30"/>
        <v>416.66666666666669</v>
      </c>
      <c r="L74" s="105">
        <v>6</v>
      </c>
      <c r="M74" s="103">
        <f>F74/V74*60</f>
        <v>2262.4167683454925</v>
      </c>
      <c r="N74" s="104">
        <f>M74/L74</f>
        <v>377.06946139091542</v>
      </c>
      <c r="O74" s="121">
        <f>L74-I74</f>
        <v>0</v>
      </c>
      <c r="P74" s="122">
        <f>N74-K74</f>
        <v>-39.597205275751264</v>
      </c>
      <c r="Q74" s="123">
        <f>N74/K74</f>
        <v>0.90496670733819695</v>
      </c>
      <c r="R74" s="303"/>
      <c r="S74" s="46">
        <v>0.39374999999999993</v>
      </c>
      <c r="T74" s="118">
        <v>0.41258101851851847</v>
      </c>
      <c r="U74" s="109">
        <v>5.3666666666666529</v>
      </c>
      <c r="V74" s="110">
        <v>27.130279822354414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-237.58323165450747</v>
      </c>
      <c r="AF74" s="108">
        <f>M74/J74</f>
        <v>0.90496670733819706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2146</v>
      </c>
      <c r="G75" s="119">
        <f t="shared" si="32"/>
        <v>77019.94</v>
      </c>
      <c r="H75" s="60"/>
      <c r="I75" s="102">
        <v>5</v>
      </c>
      <c r="J75" s="103">
        <v>3273</v>
      </c>
      <c r="K75" s="104">
        <f t="shared" si="30"/>
        <v>654.6</v>
      </c>
      <c r="L75" s="116">
        <v>5</v>
      </c>
      <c r="M75" s="103">
        <f>F75/V75*60</f>
        <v>2964.4877391872969</v>
      </c>
      <c r="N75" s="104">
        <f>M75/L75</f>
        <v>592.89754783745934</v>
      </c>
      <c r="O75" s="121">
        <f>L75-I75</f>
        <v>0</v>
      </c>
      <c r="P75" s="122">
        <f>N75-K75</f>
        <v>-61.702452162540681</v>
      </c>
      <c r="Q75" s="123">
        <f>N75/K75</f>
        <v>0.90574021973336283</v>
      </c>
      <c r="R75" s="303"/>
      <c r="S75" s="46">
        <v>0.41666666666666657</v>
      </c>
      <c r="T75" s="118">
        <v>0.44682870370370359</v>
      </c>
      <c r="U75" s="109">
        <v>5.8833333333332671</v>
      </c>
      <c r="V75" s="110">
        <v>43.434148267146846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-308.51226081270306</v>
      </c>
      <c r="AF75" s="108">
        <f>M75/J75</f>
        <v>0.90574021973336294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3">AVERAGE(I73:I88)</f>
        <v>5.666666666666667</v>
      </c>
      <c r="J89" s="135">
        <f t="shared" si="33"/>
        <v>2757.6666666666665</v>
      </c>
      <c r="K89" s="136">
        <f t="shared" ref="K89" si="34">J89/I89</f>
        <v>486.64705882352933</v>
      </c>
      <c r="L89" s="134">
        <f t="shared" ref="L89:M89" si="35">AVERAGE(L73:L88)</f>
        <v>5.666666666666667</v>
      </c>
      <c r="M89" s="135">
        <f t="shared" si="35"/>
        <v>2495.4867707138624</v>
      </c>
      <c r="N89" s="136">
        <f>M89/L89</f>
        <v>440.38001836126983</v>
      </c>
      <c r="O89" s="137">
        <f>L89-I89</f>
        <v>0</v>
      </c>
      <c r="P89" s="138">
        <f>N89-K89</f>
        <v>-46.267040462259502</v>
      </c>
      <c r="Q89" s="139">
        <f>N89/K89</f>
        <v>0.90492690827288624</v>
      </c>
      <c r="R89" s="304"/>
      <c r="S89" s="140">
        <v>0.25</v>
      </c>
      <c r="T89" s="141">
        <v>0.44682870370370359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-262.17989595280415</v>
      </c>
      <c r="AF89" s="139">
        <f>M89/J89</f>
        <v>0.90492690827288624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2216</v>
      </c>
      <c r="G90" s="146">
        <f t="shared" ref="G90:G91" si="36">E90*F90</f>
        <v>34370.159999999996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3796.2750696645189</v>
      </c>
      <c r="N90" s="150">
        <f>M90/L90</f>
        <v>632.71251161075315</v>
      </c>
      <c r="O90" s="152">
        <f>L90-I90</f>
        <v>0</v>
      </c>
      <c r="P90" s="153">
        <f>N90-K90</f>
        <v>-67.287488389246846</v>
      </c>
      <c r="Q90" s="154">
        <f>N90/K90</f>
        <v>0.90387501658679026</v>
      </c>
      <c r="R90" s="302">
        <f>Q106</f>
        <v>0.90408739263106574</v>
      </c>
      <c r="S90" s="155">
        <v>0.25</v>
      </c>
      <c r="T90" s="156">
        <v>0.27431712962962962</v>
      </c>
      <c r="U90" s="157"/>
      <c r="V90" s="158">
        <v>35.023805588394794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-403.72493033548108</v>
      </c>
      <c r="AF90" s="154">
        <f>M90/J90</f>
        <v>0.90387501658679026</v>
      </c>
      <c r="AG90" s="307">
        <f>AF106</f>
        <v>0.90408739263106574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2332</v>
      </c>
      <c r="G91" s="101">
        <f t="shared" si="36"/>
        <v>35003.32</v>
      </c>
      <c r="H91" s="26"/>
      <c r="I91" s="102">
        <v>6</v>
      </c>
      <c r="J91" s="103">
        <v>4200</v>
      </c>
      <c r="K91" s="104">
        <f t="shared" si="28"/>
        <v>700</v>
      </c>
      <c r="L91" s="105">
        <v>6</v>
      </c>
      <c r="M91" s="103">
        <f>F91/V91*60</f>
        <v>3798.0590284364334</v>
      </c>
      <c r="N91" s="104">
        <f>M91/L91</f>
        <v>633.00983807273894</v>
      </c>
      <c r="O91" s="106">
        <f>L91-I91</f>
        <v>0</v>
      </c>
      <c r="P91" s="107">
        <f>N91-K91</f>
        <v>-66.990161927261056</v>
      </c>
      <c r="Q91" s="108">
        <f>N91/K91</f>
        <v>0.90429976867534134</v>
      </c>
      <c r="R91" s="303"/>
      <c r="S91" s="46">
        <v>0.27847222222222223</v>
      </c>
      <c r="T91" s="47">
        <v>0.30405092592592592</v>
      </c>
      <c r="U91" s="109">
        <v>5.9833333333333627</v>
      </c>
      <c r="V91" s="110">
        <v>36.839869773588426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-401.94097156356656</v>
      </c>
      <c r="AF91" s="108">
        <f>M91/J91</f>
        <v>0.90429976867534134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7">AVERAGE(I90:I105)</f>
        <v>6</v>
      </c>
      <c r="J106" s="135">
        <f t="shared" si="37"/>
        <v>4200</v>
      </c>
      <c r="K106" s="136">
        <f t="shared" ref="K106" si="38">J106/I106</f>
        <v>700</v>
      </c>
      <c r="L106" s="134">
        <f t="shared" ref="L106:M106" si="39">AVERAGE(L90:L105)</f>
        <v>6</v>
      </c>
      <c r="M106" s="135">
        <f t="shared" si="39"/>
        <v>3797.1670490504762</v>
      </c>
      <c r="N106" s="136">
        <f>M106/L106</f>
        <v>632.86117484174599</v>
      </c>
      <c r="O106" s="137">
        <f>L106-I106</f>
        <v>0</v>
      </c>
      <c r="P106" s="138">
        <f>N106-K106</f>
        <v>-67.138825158254008</v>
      </c>
      <c r="Q106" s="139">
        <f>N106/K106</f>
        <v>0.90408739263106574</v>
      </c>
      <c r="R106" s="304"/>
      <c r="S106" s="140">
        <v>0.25</v>
      </c>
      <c r="T106" s="141">
        <v>0.30405092592592592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-402.83295094952382</v>
      </c>
      <c r="AF106" s="139">
        <f>M106/J106</f>
        <v>0.90408739263106574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1400</v>
      </c>
      <c r="G107" s="146">
        <f t="shared" ref="G107:G109" si="40">E107*F107</f>
        <v>81438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1806.6</v>
      </c>
      <c r="N107" s="150">
        <f>M107/L107</f>
        <v>106.27058823529411</v>
      </c>
      <c r="O107" s="152">
        <f>L107-I107</f>
        <v>-1</v>
      </c>
      <c r="P107" s="153">
        <f>N107-K107</f>
        <v>-4.8405228758170011</v>
      </c>
      <c r="Q107" s="154">
        <f>N107/K107</f>
        <v>0.95643529411764694</v>
      </c>
      <c r="R107" s="302">
        <f>Q123</f>
        <v>0.95123452380952389</v>
      </c>
      <c r="S107" s="155">
        <v>0.70833333333333337</v>
      </c>
      <c r="T107" s="156">
        <v>0.74061342592592594</v>
      </c>
      <c r="U107" s="157"/>
      <c r="V107" s="158">
        <v>46.496180670873464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-193.40000000000009</v>
      </c>
      <c r="AF107" s="154">
        <f>M107/J107</f>
        <v>0.90329999999999999</v>
      </c>
      <c r="AG107" s="307">
        <f>AF123</f>
        <v>0.90286666666666682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1667</v>
      </c>
      <c r="G108" s="101">
        <f t="shared" si="40"/>
        <v>84466.89</v>
      </c>
      <c r="H108" s="26"/>
      <c r="I108" s="102">
        <v>20</v>
      </c>
      <c r="J108" s="103">
        <v>2000</v>
      </c>
      <c r="K108" s="104">
        <f t="shared" ref="K108:K109" si="41">J108/I108</f>
        <v>100</v>
      </c>
      <c r="L108" s="105">
        <v>19</v>
      </c>
      <c r="M108" s="103">
        <f>F108/V108*60</f>
        <v>1805.0000000000005</v>
      </c>
      <c r="N108" s="104">
        <f>M108/L108</f>
        <v>95.000000000000028</v>
      </c>
      <c r="O108" s="106">
        <f>L108-I108</f>
        <v>-1</v>
      </c>
      <c r="P108" s="107">
        <f>N108-K108</f>
        <v>-4.9999999999999716</v>
      </c>
      <c r="Q108" s="108">
        <f>N108/K108</f>
        <v>0.95000000000000029</v>
      </c>
      <c r="R108" s="303"/>
      <c r="S108" s="46">
        <v>0.74375000000000002</v>
      </c>
      <c r="T108" s="47">
        <v>0.78222222222222226</v>
      </c>
      <c r="U108" s="109">
        <v>4.5166666666666799</v>
      </c>
      <c r="V108" s="110">
        <v>55.41274238227146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-194.99999999999955</v>
      </c>
      <c r="AF108" s="108">
        <f>M108/J108</f>
        <v>0.90250000000000019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1241</v>
      </c>
      <c r="G109" s="101">
        <f t="shared" si="40"/>
        <v>71109.3</v>
      </c>
      <c r="H109" s="26"/>
      <c r="I109" s="102">
        <v>21</v>
      </c>
      <c r="J109" s="103">
        <v>2000</v>
      </c>
      <c r="K109" s="104">
        <f t="shared" si="41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03"/>
      <c r="S109" s="46">
        <v>0.78541666666666665</v>
      </c>
      <c r="T109" s="47">
        <v>0.81405092592592587</v>
      </c>
      <c r="U109" s="109">
        <v>4.5999999999999197</v>
      </c>
      <c r="V109" s="110">
        <v>41.23836951705804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-194.40000000000009</v>
      </c>
      <c r="AF109" s="108">
        <f>M109/J109</f>
        <v>0.90279999999999994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2">AVERAGE(I107:I122)</f>
        <v>19.666666666666668</v>
      </c>
      <c r="J123" s="135">
        <f t="shared" si="42"/>
        <v>2000</v>
      </c>
      <c r="K123" s="136">
        <f t="shared" ref="K123" si="43">J123/I123</f>
        <v>101.69491525423729</v>
      </c>
      <c r="L123" s="134">
        <f t="shared" ref="L123:M123" si="44">AVERAGE(L107:L122)</f>
        <v>18.666666666666668</v>
      </c>
      <c r="M123" s="135">
        <f t="shared" si="44"/>
        <v>1805.7333333333336</v>
      </c>
      <c r="N123" s="136">
        <f>M123/L123</f>
        <v>96.735714285714295</v>
      </c>
      <c r="O123" s="137">
        <f>L123-I123</f>
        <v>-1</v>
      </c>
      <c r="P123" s="138">
        <f>N123-K123</f>
        <v>-4.9592009685229925</v>
      </c>
      <c r="Q123" s="139">
        <f>N123/K123</f>
        <v>0.95123452380952389</v>
      </c>
      <c r="R123" s="304"/>
      <c r="S123" s="140">
        <v>0.70833333333333337</v>
      </c>
      <c r="T123" s="141">
        <v>0.81405092592592587</v>
      </c>
      <c r="U123" s="142"/>
      <c r="V123" s="164"/>
      <c r="W123" s="165"/>
      <c r="X123" s="136"/>
      <c r="Y123" s="177">
        <f t="shared" ref="Y123:Z123" si="45">SUM(Y107:Y122)</f>
        <v>0</v>
      </c>
      <c r="Z123" s="178">
        <f t="shared" si="45"/>
        <v>0</v>
      </c>
      <c r="AA123" s="290"/>
      <c r="AB123" s="291"/>
      <c r="AC123" s="177">
        <f t="shared" ref="AC123:AD123" si="46">SUM(AC107:AC122)</f>
        <v>0</v>
      </c>
      <c r="AD123" s="178">
        <f t="shared" si="46"/>
        <v>0</v>
      </c>
      <c r="AE123" s="166">
        <f>M123-J123</f>
        <v>-194.26666666666642</v>
      </c>
      <c r="AF123" s="139">
        <f>M123/J123</f>
        <v>0.90286666666666682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1451</v>
      </c>
      <c r="G124" s="146">
        <f t="shared" ref="G124:G126" si="47">E124*F124</f>
        <v>82518.37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1803.0185642727765</v>
      </c>
      <c r="N124" s="150">
        <f>M124/L124</f>
        <v>78.392111490120712</v>
      </c>
      <c r="O124" s="152">
        <f>L124-I124</f>
        <v>0</v>
      </c>
      <c r="P124" s="153">
        <f>N124-K124</f>
        <v>-8.5644102490097254</v>
      </c>
      <c r="Q124" s="154">
        <f>N124/K124</f>
        <v>0.90150928213638815</v>
      </c>
      <c r="R124" s="302">
        <f>Q140</f>
        <v>0.90241063176752323</v>
      </c>
      <c r="S124" s="155">
        <v>0.70833333333333337</v>
      </c>
      <c r="T124" s="156">
        <v>0.74186342592592591</v>
      </c>
      <c r="U124" s="157"/>
      <c r="V124" s="158">
        <v>48.285692518709304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-196.98143572722347</v>
      </c>
      <c r="AF124" s="154">
        <f>M124/J124</f>
        <v>0.90150928213638826</v>
      </c>
      <c r="AG124" s="374">
        <f>AF140</f>
        <v>0.90241063176752323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2020</v>
      </c>
      <c r="G125" s="101">
        <f t="shared" si="47"/>
        <v>114715.8</v>
      </c>
      <c r="H125" s="26"/>
      <c r="I125" s="102">
        <v>23</v>
      </c>
      <c r="J125" s="103">
        <v>2000</v>
      </c>
      <c r="K125" s="104">
        <f t="shared" ref="K125:K126" si="48">J125/I125</f>
        <v>86.956521739130437</v>
      </c>
      <c r="L125" s="105">
        <v>23</v>
      </c>
      <c r="M125" s="103">
        <f>F125/V125*60</f>
        <v>1804.9667199915482</v>
      </c>
      <c r="N125" s="104">
        <f>M125/L125</f>
        <v>78.476813912676008</v>
      </c>
      <c r="O125" s="106">
        <f>L125-I125</f>
        <v>0</v>
      </c>
      <c r="P125" s="107">
        <f>N125-K125</f>
        <v>-8.4797078264544297</v>
      </c>
      <c r="Q125" s="108">
        <f>N125/K125</f>
        <v>0.90248335999577411</v>
      </c>
      <c r="R125" s="303"/>
      <c r="S125" s="46">
        <v>0.74513888888888891</v>
      </c>
      <c r="T125" s="47">
        <v>0.79175925925925927</v>
      </c>
      <c r="U125" s="109">
        <v>4.7166666666667112</v>
      </c>
      <c r="V125" s="110">
        <v>67.148052458589106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-195.03328000845181</v>
      </c>
      <c r="AF125" s="108">
        <f>M125/J125</f>
        <v>0.90248335999577411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3197</v>
      </c>
      <c r="G126" s="101">
        <f t="shared" si="47"/>
        <v>152177.20000000001</v>
      </c>
      <c r="H126" s="26"/>
      <c r="I126" s="102">
        <v>23</v>
      </c>
      <c r="J126" s="103">
        <v>2000</v>
      </c>
      <c r="K126" s="104">
        <f t="shared" si="48"/>
        <v>86.956521739130437</v>
      </c>
      <c r="L126" s="105">
        <v>23</v>
      </c>
      <c r="M126" s="103">
        <f>F126/V126*60</f>
        <v>1806.4785063408142</v>
      </c>
      <c r="N126" s="104">
        <f>M126/L126</f>
        <v>78.542543753948436</v>
      </c>
      <c r="O126" s="106">
        <f>L126-I126</f>
        <v>0</v>
      </c>
      <c r="P126" s="107">
        <f>N126-K126</f>
        <v>-8.4139779851820009</v>
      </c>
      <c r="Q126" s="108">
        <f>N126/K126</f>
        <v>0.90323925317040699</v>
      </c>
      <c r="R126" s="303"/>
      <c r="S126" s="46">
        <v>0.79513888888888895</v>
      </c>
      <c r="T126" s="47">
        <v>0.86887731481481489</v>
      </c>
      <c r="U126" s="109">
        <v>4.8666666666667346</v>
      </c>
      <c r="V126" s="110">
        <v>106.18449061348025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-193.52149365918581</v>
      </c>
      <c r="AF126" s="108">
        <f>M126/J126</f>
        <v>0.9032392531704071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9">AVERAGE(I124:I139)</f>
        <v>23</v>
      </c>
      <c r="J140" s="135">
        <f t="shared" si="49"/>
        <v>2000</v>
      </c>
      <c r="K140" s="136">
        <f t="shared" ref="K140" si="50">J140/I140</f>
        <v>86.956521739130437</v>
      </c>
      <c r="L140" s="134">
        <f t="shared" ref="L140:M140" si="51">AVERAGE(L124:L139)</f>
        <v>23</v>
      </c>
      <c r="M140" s="135">
        <f t="shared" si="51"/>
        <v>1804.8212635350465</v>
      </c>
      <c r="N140" s="136">
        <f>M140/L140</f>
        <v>78.470489718915061</v>
      </c>
      <c r="O140" s="137">
        <f>L140-I140</f>
        <v>0</v>
      </c>
      <c r="P140" s="138">
        <f>N140-K140</f>
        <v>-8.4860320202153758</v>
      </c>
      <c r="Q140" s="139">
        <f>N140/K140</f>
        <v>0.90241063176752323</v>
      </c>
      <c r="R140" s="304"/>
      <c r="S140" s="140">
        <v>0.70833333333333337</v>
      </c>
      <c r="T140" s="141">
        <v>0.86887731481481489</v>
      </c>
      <c r="U140" s="142"/>
      <c r="V140" s="164"/>
      <c r="W140" s="185"/>
      <c r="X140" s="186"/>
      <c r="Y140" s="177">
        <f t="shared" ref="Y140:Z140" si="52">SUM(Y124:Y139)</f>
        <v>0</v>
      </c>
      <c r="Z140" s="178">
        <f t="shared" si="52"/>
        <v>0</v>
      </c>
      <c r="AA140" s="290"/>
      <c r="AB140" s="291"/>
      <c r="AC140" s="177">
        <f t="shared" ref="AC140:AD140" si="53">SUM(AC124:AC139)</f>
        <v>0</v>
      </c>
      <c r="AD140" s="178">
        <f t="shared" si="53"/>
        <v>0</v>
      </c>
      <c r="AE140" s="166">
        <f>M140-J140</f>
        <v>-195.17873646495354</v>
      </c>
      <c r="AF140" s="139">
        <f>M140/J140</f>
        <v>0.90241063176752323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93" priority="2" operator="greaterThan">
      <formula>0</formula>
    </cfRule>
  </conditionalFormatting>
  <conditionalFormatting sqref="P5:P140 AE5:AE140">
    <cfRule type="cellIs" dxfId="492" priority="5" operator="lessThan">
      <formula>0</formula>
    </cfRule>
  </conditionalFormatting>
  <conditionalFormatting sqref="Q5:Q140 AF5:AF140">
    <cfRule type="cellIs" dxfId="491" priority="3" operator="greaterThan">
      <formula>1</formula>
    </cfRule>
    <cfRule type="cellIs" dxfId="490" priority="4" operator="lessThan">
      <formula>0.8</formula>
    </cfRule>
  </conditionalFormatting>
  <conditionalFormatting sqref="AG5 R5:R140 AG107:AG124">
    <cfRule type="cellIs" dxfId="489" priority="6" operator="lessThan">
      <formula>0.8</formula>
    </cfRule>
  </conditionalFormatting>
  <conditionalFormatting sqref="AG22">
    <cfRule type="cellIs" dxfId="488" priority="11" operator="lessThan">
      <formula>0.8</formula>
    </cfRule>
  </conditionalFormatting>
  <conditionalFormatting sqref="AG37">
    <cfRule type="cellIs" dxfId="487" priority="10" operator="lessThan">
      <formula>0.8</formula>
    </cfRule>
  </conditionalFormatting>
  <conditionalFormatting sqref="AG39:AG74">
    <cfRule type="cellIs" dxfId="486" priority="8" operator="lessThan">
      <formula>0.8</formula>
    </cfRule>
  </conditionalFormatting>
  <conditionalFormatting sqref="AG80:AG88">
    <cfRule type="cellIs" dxfId="485" priority="9" operator="lessThan">
      <formula>0.8</formula>
    </cfRule>
  </conditionalFormatting>
  <conditionalFormatting sqref="AG90:AG95">
    <cfRule type="cellIs" dxfId="484" priority="7" operator="lessThan">
      <formula>0.8</formula>
    </cfRule>
  </conditionalFormatting>
  <conditionalFormatting sqref="AG139">
    <cfRule type="cellIs" dxfId="483" priority="1" operator="lessThan">
      <formula>0.8</formula>
    </cfRule>
  </conditionalFormatting>
  <dataValidations count="1">
    <dataValidation type="list" allowBlank="1" showInputMessage="1" showErrorMessage="1" sqref="AA5:AB140" xr:uid="{5EACB176-4536-447B-8E8D-C32E7A872C9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C4E-35B7-4074-9378-E5FF4D19C8D0}">
  <sheetPr codeName="工作表13">
    <tabColor theme="9" tint="0.59999389629810485"/>
  </sheetPr>
  <dimension ref="B1:AR42"/>
  <sheetViews>
    <sheetView zoomScale="70" zoomScaleNormal="70" workbookViewId="0">
      <selection activeCell="J43" sqref="J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254</v>
      </c>
      <c r="D3" s="278"/>
      <c r="E3" s="3" t="s">
        <v>2</v>
      </c>
      <c r="F3" s="279">
        <f>'0921(18度C)'!D1+'0921(4度C)'!D1</f>
        <v>163787</v>
      </c>
      <c r="G3" s="280"/>
      <c r="H3" s="3" t="s">
        <v>3</v>
      </c>
      <c r="I3" s="281">
        <f>'0921(18度C)'!F1+'0921(4度C)'!F1</f>
        <v>5223361.6699999981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480.25898285487301</v>
      </c>
      <c r="F6" s="254" t="e">
        <f>AVERAGE(#REF!,D14:K14)</f>
        <v>#REF!</v>
      </c>
      <c r="G6" s="255">
        <f>AVERAGE(D14:K14)</f>
        <v>275.96196982282606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'0921(4度C)'!Y2</f>
        <v>0</v>
      </c>
      <c r="P6" s="244">
        <f>'0921(4度C)'!Z2</f>
        <v>0</v>
      </c>
      <c r="Q6" s="244">
        <f>'0921(4度C)'!AC2</f>
        <v>0</v>
      </c>
      <c r="R6" s="244">
        <f>'0921(4度C)'!AD2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436.38851406180106</v>
      </c>
      <c r="F7" s="250" t="e">
        <f>AVERAGE(#REF!,D15:K15)</f>
        <v>#REF!</v>
      </c>
      <c r="G7" s="251">
        <f>AVERAGE(D15:K15)</f>
        <v>249.35096296982124</v>
      </c>
      <c r="H7" s="252"/>
      <c r="I7" s="251">
        <f>AVERAGE(L15:O15)</f>
        <v>87.607113389478229</v>
      </c>
      <c r="J7" s="252"/>
      <c r="K7" s="251">
        <f>AVERAGE(D33:O33)</f>
        <v>677.90203225066807</v>
      </c>
      <c r="L7" s="252"/>
      <c r="M7" s="251">
        <f>AVERAGE(P33:X33)</f>
        <v>649.82202284706523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0.90645536120608394</v>
      </c>
      <c r="F8" s="258" t="e">
        <f>AVERAGE(D16:K16,#REF!)</f>
        <v>#REF!</v>
      </c>
      <c r="G8" s="236">
        <f>AVERAGE(D16:K16)</f>
        <v>0.90280176348222818</v>
      </c>
      <c r="H8" s="237"/>
      <c r="I8" s="236">
        <f>AVERAGE(L16:O16)</f>
        <v>0.92687168493138072</v>
      </c>
      <c r="J8" s="237"/>
      <c r="K8" s="236">
        <f>AVERAGE(D34:O34)</f>
        <v>0.90587803405335832</v>
      </c>
      <c r="L8" s="237"/>
      <c r="M8" s="236">
        <f>AVERAGE(P34:X34)</f>
        <v>0.90230492308194488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76.940857356397601</v>
      </c>
      <c r="F15" s="35">
        <v>104.38399174615866</v>
      </c>
      <c r="G15" s="35">
        <v>79.667796797343939</v>
      </c>
      <c r="H15" s="35">
        <v>161.96600199724563</v>
      </c>
      <c r="I15" s="35">
        <v>440.3909550800355</v>
      </c>
      <c r="J15" s="35">
        <v>632.75617484174609</v>
      </c>
      <c r="K15" s="36" t="s">
        <v>42</v>
      </c>
      <c r="L15" s="34" t="s">
        <v>42</v>
      </c>
      <c r="M15" s="204">
        <v>96.732142857142861</v>
      </c>
      <c r="N15" s="35">
        <v>78.482083921813611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0.90257544206543328</v>
      </c>
      <c r="F16" s="42">
        <f t="shared" si="0"/>
        <v>0.9026355450652418</v>
      </c>
      <c r="G16" s="42">
        <f t="shared" si="0"/>
        <v>0.90290169703656464</v>
      </c>
      <c r="H16" s="42">
        <f t="shared" si="0"/>
        <v>0.89981112220692017</v>
      </c>
      <c r="I16" s="42">
        <f t="shared" si="0"/>
        <v>0.90494938188814267</v>
      </c>
      <c r="J16" s="42">
        <f t="shared" si="0"/>
        <v>0.90393739263106587</v>
      </c>
      <c r="K16" s="43" t="s">
        <v>42</v>
      </c>
      <c r="L16" s="41" t="s">
        <v>42</v>
      </c>
      <c r="M16" s="44">
        <f>M15/M14</f>
        <v>0.95119940476190479</v>
      </c>
      <c r="N16" s="42">
        <f>N15/N14</f>
        <v>0.90254396510085655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0.63239583333333327</v>
      </c>
      <c r="F18" s="47">
        <v>0.50869212962962962</v>
      </c>
      <c r="G18" s="47">
        <v>0.61590277777777769</v>
      </c>
      <c r="H18" s="47">
        <v>0.43333333333333324</v>
      </c>
      <c r="I18" s="47">
        <v>0.4488657407407407</v>
      </c>
      <c r="J18" s="47">
        <v>0.30778935185185186</v>
      </c>
      <c r="K18" s="47" t="s">
        <v>42</v>
      </c>
      <c r="L18" s="46" t="s">
        <v>42</v>
      </c>
      <c r="M18" s="48">
        <v>0.8254513888888888</v>
      </c>
      <c r="N18" s="47">
        <v>0.87961805555555561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287.47833226444942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764.42717852088049</v>
      </c>
      <c r="N33" s="35">
        <v>851.45851182095089</v>
      </c>
      <c r="O33" s="35">
        <v>808.24410639639154</v>
      </c>
      <c r="P33" s="34">
        <v>259.98935863149472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649.0705505140761</v>
      </c>
      <c r="W33" s="35">
        <v>840.50159913333596</v>
      </c>
      <c r="X33" s="37">
        <v>849.72658310935424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0.87840601525248441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0.92657839820712784</v>
      </c>
      <c r="N34" s="42">
        <f>N33/N32</f>
        <v>0.91102556820348657</v>
      </c>
      <c r="O34" s="42">
        <f>O33/O32</f>
        <v>0.90750215455033434</v>
      </c>
      <c r="P34" s="41">
        <f>P33/P32</f>
        <v>0.86663119543831579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0.92724364359153733</v>
      </c>
      <c r="W34" s="42">
        <f>W33/W32</f>
        <v>0.91054339906111403</v>
      </c>
      <c r="X34" s="45">
        <f>X33/X32</f>
        <v>0.90480145423681246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0.3263888888888889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0.73402777777777772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0.4488657407407407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0.37747685185185181</v>
      </c>
      <c r="N36" s="47">
        <v>0.49109953703703718</v>
      </c>
      <c r="O36" s="47">
        <v>0.49408564814814832</v>
      </c>
      <c r="P36" s="46">
        <v>0.74334490740740733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0.75494212962962959</v>
      </c>
      <c r="W36" s="47">
        <v>1.1178356481481473</v>
      </c>
      <c r="X36" s="49">
        <v>1.093564814814814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A91D-A7E5-45A0-B8C2-23F01878BDA4}">
  <sheetPr codeName="工作表14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43" sqref="J43"/>
      <selection pane="bottomLeft" activeCell="J43" sqref="J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81465</v>
      </c>
      <c r="E1" s="86" t="s">
        <v>3</v>
      </c>
      <c r="F1" s="87">
        <f>SUM(G5:G140)</f>
        <v>1607918.6099999999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46286</v>
      </c>
      <c r="B2" s="348"/>
      <c r="C2" s="90" t="s">
        <v>40</v>
      </c>
      <c r="D2" s="91">
        <f>AVERAGE(N21,N38,N55,N72,N89,N106,N123,N140)</f>
        <v>663.86202754886665</v>
      </c>
      <c r="E2" s="91" t="s">
        <v>91</v>
      </c>
      <c r="F2" s="92">
        <f>F1/D1</f>
        <v>19.737538943104401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1274</v>
      </c>
      <c r="G5" s="146">
        <f t="shared" ref="G5:G9" si="0">E5*F5</f>
        <v>32665.360000000001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3219.0495511531826</v>
      </c>
      <c r="N5" s="150">
        <f>M5/L5</f>
        <v>321.90495511531827</v>
      </c>
      <c r="O5" s="152">
        <f>L5-I5</f>
        <v>0</v>
      </c>
      <c r="P5" s="153">
        <f>N5-K5</f>
        <v>-38.095044884681727</v>
      </c>
      <c r="Q5" s="154">
        <f>N5/K5</f>
        <v>0.89418043087588406</v>
      </c>
      <c r="R5" s="302">
        <f>Q21</f>
        <v>0.87840601525248441</v>
      </c>
      <c r="S5" s="155">
        <v>0.20833333333333334</v>
      </c>
      <c r="T5" s="156">
        <v>0.22481481481481483</v>
      </c>
      <c r="U5" s="157"/>
      <c r="V5" s="158">
        <v>23.746139593476084</v>
      </c>
      <c r="W5" s="159"/>
      <c r="X5" s="160"/>
      <c r="Y5" s="305"/>
      <c r="Z5" s="306"/>
      <c r="AA5" s="113">
        <f>M5-J5</f>
        <v>-380.95044884681738</v>
      </c>
      <c r="AB5" s="154">
        <f>M5/J5</f>
        <v>0.89418043087588406</v>
      </c>
      <c r="AC5" s="307">
        <f>AB21</f>
        <v>0.87840601525248441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2170</v>
      </c>
      <c r="G6" s="101">
        <f t="shared" si="0"/>
        <v>64058.400000000001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03"/>
      <c r="S6" s="46">
        <v>0.22847222222222224</v>
      </c>
      <c r="T6" s="47">
        <v>0.25710648148148152</v>
      </c>
      <c r="U6" s="109">
        <v>5.2666666666666773</v>
      </c>
      <c r="V6" s="110">
        <v>41.234847642629504</v>
      </c>
      <c r="W6" s="111"/>
      <c r="X6" s="114"/>
      <c r="Y6" s="294"/>
      <c r="Z6" s="295"/>
      <c r="AA6" s="115">
        <f>M6-J6</f>
        <v>-442.47651092576507</v>
      </c>
      <c r="AB6" s="108">
        <f>M6/J6</f>
        <v>0.87708985807617634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2583</v>
      </c>
      <c r="G7" s="101">
        <f t="shared" si="0"/>
        <v>77102.55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3155.5529517331888</v>
      </c>
      <c r="N7" s="104">
        <f>M7/L7</f>
        <v>286.86845015756262</v>
      </c>
      <c r="O7" s="106">
        <f>L7-I7</f>
        <v>0</v>
      </c>
      <c r="P7" s="107">
        <f>N7-K7</f>
        <v>-40.404277115164632</v>
      </c>
      <c r="Q7" s="108">
        <f>N7/K7</f>
        <v>0.87654248659255252</v>
      </c>
      <c r="R7" s="303"/>
      <c r="S7" s="46">
        <v>0.26111111111111113</v>
      </c>
      <c r="T7" s="47">
        <v>0.29520833333333335</v>
      </c>
      <c r="U7" s="109">
        <v>5.7666666666666355</v>
      </c>
      <c r="V7" s="110">
        <v>49.11342080787368</v>
      </c>
      <c r="W7" s="111"/>
      <c r="X7" s="114"/>
      <c r="Y7" s="294"/>
      <c r="Z7" s="295"/>
      <c r="AA7" s="115">
        <f>M7-J7</f>
        <v>-444.44704826681118</v>
      </c>
      <c r="AB7" s="108">
        <f>M7/J7</f>
        <v>0.87654248659255241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302</v>
      </c>
      <c r="G8" s="101">
        <f t="shared" si="0"/>
        <v>9060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3156.7548268852788</v>
      </c>
      <c r="N8" s="104">
        <f>M8/L8</f>
        <v>286.97771153502532</v>
      </c>
      <c r="O8" s="106">
        <f>L8-I8</f>
        <v>0</v>
      </c>
      <c r="P8" s="107">
        <f>N8-K8</f>
        <v>-40.295015737701931</v>
      </c>
      <c r="Q8" s="108">
        <f>N8/K8</f>
        <v>0.87687634080146637</v>
      </c>
      <c r="R8" s="303"/>
      <c r="S8" s="46">
        <v>0.29930555555555555</v>
      </c>
      <c r="T8" s="47">
        <v>0.30328703703703702</v>
      </c>
      <c r="U8" s="109">
        <v>5.8999999999999631</v>
      </c>
      <c r="V8" s="110">
        <v>5.74007200232231</v>
      </c>
      <c r="W8" s="111"/>
      <c r="X8" s="114"/>
      <c r="Y8" s="294"/>
      <c r="Z8" s="295"/>
      <c r="AA8" s="115">
        <f>M8-J8</f>
        <v>-443.24517311472118</v>
      </c>
      <c r="AB8" s="108">
        <f>M8/J8</f>
        <v>0.87687634080146637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829</v>
      </c>
      <c r="G9" s="101">
        <f t="shared" si="0"/>
        <v>23684.53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3122.4274556988348</v>
      </c>
      <c r="N9" s="104">
        <f>M9/L9</f>
        <v>260.2022879749029</v>
      </c>
      <c r="O9" s="106">
        <f>L9-I9</f>
        <v>0</v>
      </c>
      <c r="P9" s="107">
        <f>N9-K9</f>
        <v>-39.797712025097098</v>
      </c>
      <c r="Q9" s="108">
        <f>N9/K9</f>
        <v>0.86734095991634297</v>
      </c>
      <c r="R9" s="303"/>
      <c r="S9" s="46">
        <v>0.30694444444444441</v>
      </c>
      <c r="T9" s="47">
        <v>0.31799768518518517</v>
      </c>
      <c r="U9" s="109">
        <v>5.2666666666666373</v>
      </c>
      <c r="V9" s="110">
        <v>15.929913730811601</v>
      </c>
      <c r="W9" s="111"/>
      <c r="X9" s="114"/>
      <c r="Y9" s="294"/>
      <c r="Z9" s="295"/>
      <c r="AA9" s="115">
        <f>M9-J9</f>
        <v>-477.57254430116518</v>
      </c>
      <c r="AB9" s="108">
        <f>M9/J9</f>
        <v>0.86734095991634297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3162.2616549089439</v>
      </c>
      <c r="N21" s="136">
        <f>M21/L21</f>
        <v>287.47833226444942</v>
      </c>
      <c r="O21" s="137">
        <f>L21-I21</f>
        <v>0</v>
      </c>
      <c r="P21" s="138">
        <f>N21-K21</f>
        <v>-39.794395008277831</v>
      </c>
      <c r="Q21" s="139">
        <f>N21/K21</f>
        <v>0.87840601525248441</v>
      </c>
      <c r="R21" s="304"/>
      <c r="S21" s="140">
        <v>0.20833333333333334</v>
      </c>
      <c r="T21" s="141">
        <v>0.4488657407407407</v>
      </c>
      <c r="U21" s="142"/>
      <c r="V21" s="164"/>
      <c r="W21" s="165"/>
      <c r="X21" s="136"/>
      <c r="Y21" s="290"/>
      <c r="Z21" s="291"/>
      <c r="AA21" s="166">
        <f>M21-J21</f>
        <v>-437.73834509105609</v>
      </c>
      <c r="AB21" s="139">
        <f>M21/J21</f>
        <v>0.87840601525248441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1633</v>
      </c>
      <c r="G22" s="146">
        <f t="shared" ref="G22:G23" si="5">E22*F22</f>
        <v>30259.49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3057.3519542023355</v>
      </c>
      <c r="N22" s="150">
        <f>M22/L22</f>
        <v>1019.1173180674451</v>
      </c>
      <c r="O22" s="152">
        <f>L22-I22</f>
        <v>0</v>
      </c>
      <c r="P22" s="153">
        <f>N22-K22</f>
        <v>-80.882681932554874</v>
      </c>
      <c r="Q22" s="154">
        <f>N22/K22</f>
        <v>0.92647028915222285</v>
      </c>
      <c r="R22" s="302">
        <f>Q38</f>
        <v>0.92657839820712784</v>
      </c>
      <c r="S22" s="155">
        <v>0.3263888888888889</v>
      </c>
      <c r="T22" s="156">
        <v>0.34863425925925928</v>
      </c>
      <c r="U22" s="157"/>
      <c r="V22" s="110">
        <v>32.047340792847329</v>
      </c>
      <c r="W22" s="159"/>
      <c r="X22" s="160"/>
      <c r="Y22" s="305"/>
      <c r="Z22" s="306"/>
      <c r="AA22" s="113">
        <f>M22-J22</f>
        <v>-242.64804579766451</v>
      </c>
      <c r="AB22" s="154">
        <f>M22/J22</f>
        <v>0.92647028915222285</v>
      </c>
      <c r="AC22" s="307">
        <f>AB38</f>
        <v>0.92657839820712784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1813</v>
      </c>
      <c r="G23" s="101">
        <f t="shared" si="5"/>
        <v>40466.160000000003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3058.0654739647089</v>
      </c>
      <c r="N23" s="104">
        <f>M23/L23</f>
        <v>611.61309479294175</v>
      </c>
      <c r="O23" s="106">
        <f>L23-I23</f>
        <v>0</v>
      </c>
      <c r="P23" s="107">
        <f>N23-K23</f>
        <v>-48.386905207058248</v>
      </c>
      <c r="Q23" s="108">
        <f>N23/K23</f>
        <v>0.92668650726203294</v>
      </c>
      <c r="R23" s="303"/>
      <c r="S23" s="46">
        <v>0.35277777777777775</v>
      </c>
      <c r="T23" s="47">
        <v>0.37747685185185181</v>
      </c>
      <c r="U23" s="109">
        <v>5.9666666666665868</v>
      </c>
      <c r="V23" s="110">
        <v>35.571507845765424</v>
      </c>
      <c r="W23" s="111"/>
      <c r="X23" s="114"/>
      <c r="Y23" s="294"/>
      <c r="Z23" s="295"/>
      <c r="AA23" s="115">
        <f>M23-J23</f>
        <v>-241.93452603529113</v>
      </c>
      <c r="AB23" s="108">
        <f>M23/J23</f>
        <v>0.92668650726203294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3057.708714083522</v>
      </c>
      <c r="N38" s="136">
        <f t="shared" ref="N38:N45" si="10">M38/L38</f>
        <v>764.42717852088049</v>
      </c>
      <c r="O38" s="137">
        <f t="shared" ref="O38:O45" si="11">L38-I38</f>
        <v>0</v>
      </c>
      <c r="P38" s="138">
        <f t="shared" ref="P38:P45" si="12">N38-K38</f>
        <v>-60.572821479119511</v>
      </c>
      <c r="Q38" s="139">
        <f t="shared" ref="Q38:Q45" si="13">N38/K38</f>
        <v>0.92657839820712784</v>
      </c>
      <c r="R38" s="304"/>
      <c r="S38" s="140">
        <v>0.3263888888888889</v>
      </c>
      <c r="T38" s="141">
        <v>0.37747685185185181</v>
      </c>
      <c r="U38" s="142"/>
      <c r="V38" s="164"/>
      <c r="W38" s="97"/>
      <c r="X38" s="67"/>
      <c r="Y38" s="290"/>
      <c r="Z38" s="291"/>
      <c r="AA38" s="166">
        <f t="shared" ref="AA38:AA45" si="14">M38-J38</f>
        <v>-242.29128591647805</v>
      </c>
      <c r="AB38" s="139">
        <f t="shared" ref="AB38:AB45" si="15">M38/J38</f>
        <v>0.92657839820712784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927</v>
      </c>
      <c r="G39" s="146">
        <f t="shared" ref="G39:G45" si="16">E39*F39</f>
        <v>23008.14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3263.3350322587012</v>
      </c>
      <c r="N39" s="150">
        <f t="shared" si="10"/>
        <v>652.66700645174024</v>
      </c>
      <c r="O39" s="152">
        <f t="shared" si="11"/>
        <v>0</v>
      </c>
      <c r="P39" s="153">
        <f t="shared" si="12"/>
        <v>-67.332993548259765</v>
      </c>
      <c r="Q39" s="154">
        <f t="shared" si="13"/>
        <v>0.90648195340519477</v>
      </c>
      <c r="R39" s="302">
        <f>Q55</f>
        <v>0.91102556820348657</v>
      </c>
      <c r="S39" s="155">
        <v>0.25</v>
      </c>
      <c r="T39" s="156">
        <v>0.2618287037037037</v>
      </c>
      <c r="U39" s="157"/>
      <c r="V39" s="158">
        <v>17.043913496525942</v>
      </c>
      <c r="W39" s="159"/>
      <c r="X39" s="160"/>
      <c r="Y39" s="305"/>
      <c r="Z39" s="306"/>
      <c r="AA39" s="113">
        <f t="shared" si="14"/>
        <v>-336.66496774129882</v>
      </c>
      <c r="AB39" s="154">
        <f t="shared" si="15"/>
        <v>0.90648195340519477</v>
      </c>
      <c r="AC39" s="307">
        <f>AB55</f>
        <v>0.91102556820348657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796</v>
      </c>
      <c r="G40" s="101">
        <f t="shared" si="16"/>
        <v>19923.88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3257.2886499761366</v>
      </c>
      <c r="N40" s="104">
        <f t="shared" si="10"/>
        <v>651.45772999522728</v>
      </c>
      <c r="O40" s="106">
        <f t="shared" si="11"/>
        <v>0</v>
      </c>
      <c r="P40" s="107">
        <f t="shared" si="12"/>
        <v>-68.542270004772718</v>
      </c>
      <c r="Q40" s="108">
        <f t="shared" si="13"/>
        <v>0.90480240277114898</v>
      </c>
      <c r="R40" s="303"/>
      <c r="S40" s="46">
        <v>0.27152777777777781</v>
      </c>
      <c r="T40" s="47">
        <v>0.2817013888888889</v>
      </c>
      <c r="U40" s="109">
        <v>13.966666666666718</v>
      </c>
      <c r="V40" s="110">
        <v>14.662501587125199</v>
      </c>
      <c r="W40" s="111"/>
      <c r="X40" s="114"/>
      <c r="Y40" s="294"/>
      <c r="Z40" s="295"/>
      <c r="AA40" s="115">
        <f t="shared" si="14"/>
        <v>-342.71135002386336</v>
      </c>
      <c r="AB40" s="108">
        <f t="shared" si="15"/>
        <v>0.90480240277114909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1234</v>
      </c>
      <c r="G41" s="101">
        <f t="shared" si="16"/>
        <v>29369.200000000001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3260.987472986134</v>
      </c>
      <c r="N41" s="104">
        <f t="shared" si="10"/>
        <v>815.2468682465335</v>
      </c>
      <c r="O41" s="106">
        <f t="shared" si="11"/>
        <v>0</v>
      </c>
      <c r="P41" s="107">
        <f t="shared" si="12"/>
        <v>-84.753131753466505</v>
      </c>
      <c r="Q41" s="108">
        <f t="shared" si="13"/>
        <v>0.90582985360725943</v>
      </c>
      <c r="R41" s="303"/>
      <c r="S41" s="46">
        <v>0.2909722222222223</v>
      </c>
      <c r="T41" s="47">
        <v>0.30673611111111121</v>
      </c>
      <c r="U41" s="109">
        <v>13.350000000000088</v>
      </c>
      <c r="V41" s="110">
        <v>22.704779031917127</v>
      </c>
      <c r="W41" s="111"/>
      <c r="X41" s="114"/>
      <c r="Y41" s="294"/>
      <c r="Z41" s="295"/>
      <c r="AA41" s="115">
        <f t="shared" si="14"/>
        <v>-339.01252701386602</v>
      </c>
      <c r="AB41" s="108">
        <f t="shared" si="15"/>
        <v>0.90582985360725943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894</v>
      </c>
      <c r="G42" s="101">
        <f t="shared" si="16"/>
        <v>16252.92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3257.2893510876202</v>
      </c>
      <c r="N42" s="104">
        <f t="shared" si="10"/>
        <v>1085.7631170292068</v>
      </c>
      <c r="O42" s="106">
        <f t="shared" si="11"/>
        <v>0</v>
      </c>
      <c r="P42" s="107">
        <f t="shared" si="12"/>
        <v>-114.2368829707932</v>
      </c>
      <c r="Q42" s="108">
        <f t="shared" si="13"/>
        <v>0.904802597524339</v>
      </c>
      <c r="R42" s="303"/>
      <c r="S42" s="46">
        <v>0.31597222222222232</v>
      </c>
      <c r="T42" s="47">
        <v>0.32740740740740748</v>
      </c>
      <c r="U42" s="109">
        <v>13.3</v>
      </c>
      <c r="V42" s="110">
        <v>16.467680398761448</v>
      </c>
      <c r="W42" s="111"/>
      <c r="X42" s="114"/>
      <c r="Y42" s="294"/>
      <c r="Z42" s="295"/>
      <c r="AA42" s="115">
        <f t="shared" si="14"/>
        <v>-342.71064891237984</v>
      </c>
      <c r="AB42" s="108">
        <f t="shared" si="15"/>
        <v>0.90480259752433889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1311</v>
      </c>
      <c r="G43" s="101">
        <f t="shared" si="16"/>
        <v>22378.77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3060.3564970686998</v>
      </c>
      <c r="N43" s="104">
        <f t="shared" si="10"/>
        <v>1020.1188323562333</v>
      </c>
      <c r="O43" s="106">
        <f t="shared" si="11"/>
        <v>0</v>
      </c>
      <c r="P43" s="107">
        <f t="shared" si="12"/>
        <v>-79.88116764376673</v>
      </c>
      <c r="Q43" s="108">
        <f t="shared" si="13"/>
        <v>0.92738075668748476</v>
      </c>
      <c r="R43" s="303"/>
      <c r="S43" s="46">
        <v>0.33680555555555569</v>
      </c>
      <c r="T43" s="47">
        <v>0.35465277777777793</v>
      </c>
      <c r="U43" s="109">
        <v>13.533333333333424</v>
      </c>
      <c r="V43" s="110">
        <v>25.702887907125486</v>
      </c>
      <c r="W43" s="111"/>
      <c r="X43" s="114"/>
      <c r="Y43" s="294"/>
      <c r="Z43" s="295"/>
      <c r="AA43" s="115">
        <f t="shared" si="14"/>
        <v>-239.64350293130019</v>
      </c>
      <c r="AB43" s="108">
        <f t="shared" si="15"/>
        <v>0.92738075668748476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3461</v>
      </c>
      <c r="G44" s="119">
        <f t="shared" si="16"/>
        <v>48557.829999999994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2780.9978887068328</v>
      </c>
      <c r="N44" s="104">
        <f t="shared" si="10"/>
        <v>926.99929623561093</v>
      </c>
      <c r="O44" s="106">
        <f t="shared" si="11"/>
        <v>0</v>
      </c>
      <c r="P44" s="107">
        <f t="shared" si="12"/>
        <v>-73.000703764389073</v>
      </c>
      <c r="Q44" s="108">
        <f t="shared" si="13"/>
        <v>0.92699929623561095</v>
      </c>
      <c r="R44" s="303"/>
      <c r="S44" s="46">
        <v>0.36388888888888904</v>
      </c>
      <c r="T44" s="118">
        <v>0.41574074074074091</v>
      </c>
      <c r="U44" s="109">
        <v>13.3</v>
      </c>
      <c r="V44" s="110">
        <v>74.671038350396643</v>
      </c>
      <c r="W44" s="111"/>
      <c r="X44" s="114"/>
      <c r="Y44" s="294"/>
      <c r="Z44" s="295"/>
      <c r="AA44" s="115">
        <f t="shared" si="14"/>
        <v>-219.00211129316722</v>
      </c>
      <c r="AB44" s="108">
        <f t="shared" si="15"/>
        <v>0.92699929623561095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5168</v>
      </c>
      <c r="G45" s="119">
        <f t="shared" si="16"/>
        <v>73799.039999999994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3257.6664152605977</v>
      </c>
      <c r="N45" s="104">
        <f t="shared" si="10"/>
        <v>1085.8888050868659</v>
      </c>
      <c r="O45" s="121">
        <f t="shared" si="11"/>
        <v>0</v>
      </c>
      <c r="P45" s="122">
        <f t="shared" si="12"/>
        <v>-114.11119491313411</v>
      </c>
      <c r="Q45" s="123">
        <f t="shared" si="13"/>
        <v>0.90490733757238828</v>
      </c>
      <c r="R45" s="303"/>
      <c r="S45" s="46">
        <v>0.42500000000000016</v>
      </c>
      <c r="T45" s="118">
        <v>0.49109953703703718</v>
      </c>
      <c r="U45" s="109">
        <v>13.333333333333313</v>
      </c>
      <c r="V45" s="110">
        <v>95.184699865960681</v>
      </c>
      <c r="W45" s="111"/>
      <c r="X45" s="114"/>
      <c r="Y45" s="294"/>
      <c r="Z45" s="295"/>
      <c r="AA45" s="115">
        <f t="shared" si="14"/>
        <v>-342.33358473940234</v>
      </c>
      <c r="AB45" s="108">
        <f t="shared" si="15"/>
        <v>0.90490733757238828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3162.5601867635319</v>
      </c>
      <c r="N55" s="136">
        <f t="shared" ref="N55:N63" si="22">M55/L55</f>
        <v>851.45851182095089</v>
      </c>
      <c r="O55" s="137">
        <f t="shared" ref="O55:O63" si="23">L55-I55</f>
        <v>0</v>
      </c>
      <c r="P55" s="138">
        <f t="shared" ref="P55:P63" si="24">N55-K55</f>
        <v>-83.156872794433752</v>
      </c>
      <c r="Q55" s="139">
        <f t="shared" ref="Q55:Q63" si="25">N55/K55</f>
        <v>0.91102556820348657</v>
      </c>
      <c r="R55" s="304"/>
      <c r="S55" s="140">
        <v>0.25</v>
      </c>
      <c r="T55" s="141">
        <v>0.49109953703703718</v>
      </c>
      <c r="U55" s="142"/>
      <c r="V55" s="164"/>
      <c r="W55" s="97"/>
      <c r="X55" s="67"/>
      <c r="Y55" s="290"/>
      <c r="Z55" s="291"/>
      <c r="AA55" s="166">
        <f t="shared" ref="AA55:AA63" si="26">M55-J55</f>
        <v>-308.86838466503968</v>
      </c>
      <c r="AB55" s="139">
        <f t="shared" ref="AB55:AB63" si="27">M55/J55</f>
        <v>0.91102556820348657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1475</v>
      </c>
      <c r="G56" s="146">
        <f t="shared" ref="G56:G63" si="28">E56*F56</f>
        <v>26815.5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3257.35989632985</v>
      </c>
      <c r="N56" s="150">
        <f t="shared" si="22"/>
        <v>1085.78663210995</v>
      </c>
      <c r="O56" s="152">
        <f t="shared" si="23"/>
        <v>0</v>
      </c>
      <c r="P56" s="153">
        <f t="shared" si="24"/>
        <v>-114.21336789004999</v>
      </c>
      <c r="Q56" s="154">
        <f t="shared" si="25"/>
        <v>0.90482219342495829</v>
      </c>
      <c r="R56" s="302">
        <f>Q72</f>
        <v>0.90750215455033434</v>
      </c>
      <c r="S56" s="155">
        <v>0.25</v>
      </c>
      <c r="T56" s="156">
        <v>0.26886574074074077</v>
      </c>
      <c r="U56" s="157"/>
      <c r="V56" s="158">
        <v>27.169242213522427</v>
      </c>
      <c r="W56" s="156"/>
      <c r="X56" s="167"/>
      <c r="Y56" s="305"/>
      <c r="Z56" s="306"/>
      <c r="AA56" s="113">
        <f t="shared" si="26"/>
        <v>-342.64010367014998</v>
      </c>
      <c r="AB56" s="154">
        <f t="shared" si="27"/>
        <v>0.90482219342495829</v>
      </c>
      <c r="AC56" s="307">
        <f>AB72</f>
        <v>0.90750215455033434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819</v>
      </c>
      <c r="G57" s="101">
        <f t="shared" si="28"/>
        <v>16969.68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3256.672144512569</v>
      </c>
      <c r="N57" s="104">
        <f t="shared" si="22"/>
        <v>1085.5573815041896</v>
      </c>
      <c r="O57" s="106">
        <f t="shared" si="23"/>
        <v>0</v>
      </c>
      <c r="P57" s="107">
        <f t="shared" si="24"/>
        <v>-114.44261849581039</v>
      </c>
      <c r="Q57" s="108">
        <f t="shared" si="25"/>
        <v>0.90463115125349136</v>
      </c>
      <c r="R57" s="303"/>
      <c r="S57" s="46">
        <v>0.27847222222222223</v>
      </c>
      <c r="T57" s="47">
        <v>0.28894675925925928</v>
      </c>
      <c r="U57" s="109">
        <v>13.833333333333311</v>
      </c>
      <c r="V57" s="110">
        <v>15.089022726097857</v>
      </c>
      <c r="W57" s="111"/>
      <c r="X57" s="13"/>
      <c r="Y57" s="294"/>
      <c r="Z57" s="295"/>
      <c r="AA57" s="115">
        <f t="shared" si="26"/>
        <v>-343.32785548743095</v>
      </c>
      <c r="AB57" s="108">
        <f t="shared" si="27"/>
        <v>0.90463115125349136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787</v>
      </c>
      <c r="G58" s="101">
        <f t="shared" si="28"/>
        <v>23610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3060.3505106000275</v>
      </c>
      <c r="N58" s="104">
        <f t="shared" si="22"/>
        <v>765.08762765000688</v>
      </c>
      <c r="O58" s="106">
        <f t="shared" si="23"/>
        <v>0</v>
      </c>
      <c r="P58" s="107">
        <f t="shared" si="24"/>
        <v>-59.91237234999312</v>
      </c>
      <c r="Q58" s="108">
        <f t="shared" si="25"/>
        <v>0.9273789426060689</v>
      </c>
      <c r="R58" s="303"/>
      <c r="S58" s="46">
        <v>0.29861111111111116</v>
      </c>
      <c r="T58" s="47">
        <v>0.30931712962962971</v>
      </c>
      <c r="U58" s="109">
        <v>13.91666666666671</v>
      </c>
      <c r="V58" s="110">
        <v>15.429605150274703</v>
      </c>
      <c r="W58" s="111"/>
      <c r="X58" s="13"/>
      <c r="Y58" s="294"/>
      <c r="Z58" s="295"/>
      <c r="AA58" s="115">
        <f t="shared" si="26"/>
        <v>-239.64948939997248</v>
      </c>
      <c r="AB58" s="108">
        <f t="shared" si="27"/>
        <v>0.9273789426060689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1186</v>
      </c>
      <c r="G59" s="101">
        <f t="shared" si="28"/>
        <v>35580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3259.0951087355779</v>
      </c>
      <c r="N59" s="104">
        <f t="shared" si="22"/>
        <v>814.77377718389448</v>
      </c>
      <c r="O59" s="106">
        <f t="shared" si="23"/>
        <v>0</v>
      </c>
      <c r="P59" s="107">
        <f t="shared" si="24"/>
        <v>-85.226222816105519</v>
      </c>
      <c r="Q59" s="108">
        <f t="shared" si="25"/>
        <v>0.90530419687099384</v>
      </c>
      <c r="R59" s="303"/>
      <c r="S59" s="46">
        <v>0.31875000000000009</v>
      </c>
      <c r="T59" s="47">
        <v>0.33391203703703715</v>
      </c>
      <c r="U59" s="109">
        <v>13.583333333333352</v>
      </c>
      <c r="V59" s="110">
        <v>21.834281487908999</v>
      </c>
      <c r="W59" s="111"/>
      <c r="X59" s="114"/>
      <c r="Y59" s="294"/>
      <c r="Z59" s="295"/>
      <c r="AA59" s="115">
        <f t="shared" si="26"/>
        <v>-340.90489126442208</v>
      </c>
      <c r="AB59" s="108">
        <f t="shared" si="27"/>
        <v>0.90530419687099384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1829</v>
      </c>
      <c r="G60" s="101">
        <f t="shared" si="28"/>
        <v>45286.04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3256.6972700578312</v>
      </c>
      <c r="N60" s="104">
        <f t="shared" si="22"/>
        <v>814.17431751445781</v>
      </c>
      <c r="O60" s="106">
        <f t="shared" si="23"/>
        <v>0</v>
      </c>
      <c r="P60" s="107">
        <f t="shared" si="24"/>
        <v>-85.825682485542188</v>
      </c>
      <c r="Q60" s="108">
        <f t="shared" si="25"/>
        <v>0.90463813057161979</v>
      </c>
      <c r="R60" s="303"/>
      <c r="S60" s="46">
        <v>0.34305555555555567</v>
      </c>
      <c r="T60" s="47">
        <v>0.36644675925925935</v>
      </c>
      <c r="U60" s="109">
        <v>13.166666666666673</v>
      </c>
      <c r="V60" s="110">
        <v>33.696715076636913</v>
      </c>
      <c r="W60" s="111"/>
      <c r="X60" s="114"/>
      <c r="Y60" s="294"/>
      <c r="Z60" s="295"/>
      <c r="AA60" s="115">
        <f t="shared" si="26"/>
        <v>-343.30272994216875</v>
      </c>
      <c r="AB60" s="108">
        <f t="shared" si="27"/>
        <v>0.90463813057161979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2157</v>
      </c>
      <c r="G61" s="119">
        <f t="shared" si="28"/>
        <v>38588.730000000003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3257.789706149335</v>
      </c>
      <c r="N61" s="104">
        <f t="shared" si="22"/>
        <v>814.44742653733374</v>
      </c>
      <c r="O61" s="106">
        <f t="shared" si="23"/>
        <v>0</v>
      </c>
      <c r="P61" s="107">
        <f t="shared" si="24"/>
        <v>-85.55257346266626</v>
      </c>
      <c r="Q61" s="108">
        <f t="shared" si="25"/>
        <v>0.90494158504148192</v>
      </c>
      <c r="R61" s="303"/>
      <c r="S61" s="46">
        <v>0.37569444444444455</v>
      </c>
      <c r="T61" s="118">
        <v>0.40327546296296307</v>
      </c>
      <c r="U61" s="109">
        <v>13.316666666666697</v>
      </c>
      <c r="V61" s="110">
        <v>39.726321117569235</v>
      </c>
      <c r="W61" s="111"/>
      <c r="X61" s="49"/>
      <c r="Y61" s="294"/>
      <c r="Z61" s="295"/>
      <c r="AA61" s="115">
        <f t="shared" si="26"/>
        <v>-342.21029385066504</v>
      </c>
      <c r="AB61" s="108">
        <f t="shared" si="27"/>
        <v>0.90494158504148192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1436</v>
      </c>
      <c r="G62" s="119">
        <f t="shared" si="28"/>
        <v>39461.279999999999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3257.6884654872024</v>
      </c>
      <c r="N62" s="104">
        <f t="shared" si="22"/>
        <v>651.53769309744052</v>
      </c>
      <c r="O62" s="121">
        <f t="shared" si="23"/>
        <v>0</v>
      </c>
      <c r="P62" s="122">
        <f t="shared" si="24"/>
        <v>-68.462306902559476</v>
      </c>
      <c r="Q62" s="123">
        <f t="shared" si="25"/>
        <v>0.90491346263533401</v>
      </c>
      <c r="R62" s="303"/>
      <c r="S62" s="46">
        <v>0.41250000000000014</v>
      </c>
      <c r="T62" s="118">
        <v>0.43085648148148165</v>
      </c>
      <c r="U62" s="109">
        <v>13.283333333333385</v>
      </c>
      <c r="V62" s="110">
        <v>26.448201205487088</v>
      </c>
      <c r="W62" s="111"/>
      <c r="X62" s="114"/>
      <c r="Y62" s="294"/>
      <c r="Z62" s="295"/>
      <c r="AA62" s="115">
        <f t="shared" si="26"/>
        <v>-342.31153451279761</v>
      </c>
      <c r="AB62" s="108">
        <f t="shared" si="27"/>
        <v>0.90491346263533401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4208</v>
      </c>
      <c r="G63" s="119">
        <f t="shared" si="28"/>
        <v>70105.279999999999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3258.1583028121349</v>
      </c>
      <c r="N63" s="104">
        <f t="shared" si="22"/>
        <v>651.63166056242699</v>
      </c>
      <c r="O63" s="121">
        <f t="shared" si="23"/>
        <v>0</v>
      </c>
      <c r="P63" s="122">
        <f t="shared" si="24"/>
        <v>-68.368339437573013</v>
      </c>
      <c r="Q63" s="123">
        <f t="shared" si="25"/>
        <v>0.90504397300337081</v>
      </c>
      <c r="R63" s="303"/>
      <c r="S63" s="46">
        <v>0.44027777777777793</v>
      </c>
      <c r="T63" s="118">
        <v>0.49408564814814832</v>
      </c>
      <c r="U63" s="109">
        <v>13.566666666666656</v>
      </c>
      <c r="V63" s="110">
        <v>77.491630711154542</v>
      </c>
      <c r="W63" s="111"/>
      <c r="X63" s="114"/>
      <c r="Y63" s="294"/>
      <c r="Z63" s="295"/>
      <c r="AA63" s="115">
        <f t="shared" si="26"/>
        <v>-341.84169718786507</v>
      </c>
      <c r="AB63" s="108">
        <f t="shared" si="27"/>
        <v>0.90504397300337081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3232.9764255855662</v>
      </c>
      <c r="N72" s="136">
        <f>M72/L72</f>
        <v>808.24410639639154</v>
      </c>
      <c r="O72" s="137">
        <f>L72-I72</f>
        <v>0</v>
      </c>
      <c r="P72" s="138">
        <f>N72-K72</f>
        <v>-82.380893603608456</v>
      </c>
      <c r="Q72" s="139">
        <f>N72/K72</f>
        <v>0.90750215455033434</v>
      </c>
      <c r="R72" s="304"/>
      <c r="S72" s="140">
        <v>0.25</v>
      </c>
      <c r="T72" s="141">
        <v>0.49408564814814832</v>
      </c>
      <c r="U72" s="142"/>
      <c r="V72" s="164"/>
      <c r="W72" s="165"/>
      <c r="X72" s="136"/>
      <c r="Y72" s="290"/>
      <c r="Z72" s="291"/>
      <c r="AA72" s="166">
        <f>M72-J72</f>
        <v>-329.52357441443382</v>
      </c>
      <c r="AB72" s="139">
        <f>M72/J72</f>
        <v>0.90750215455033434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1062</v>
      </c>
      <c r="G73" s="146">
        <f t="shared" ref="G73" si="33">E73*F73</f>
        <v>30341.34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3119.8723035779367</v>
      </c>
      <c r="N73" s="150">
        <f>M73/L73</f>
        <v>259.98935863149472</v>
      </c>
      <c r="O73" s="152">
        <f>L73-I73</f>
        <v>0</v>
      </c>
      <c r="P73" s="153">
        <f>N73-K73</f>
        <v>-40.010641368505276</v>
      </c>
      <c r="Q73" s="154">
        <f>N73/K73</f>
        <v>0.86663119543831579</v>
      </c>
      <c r="R73" s="302">
        <f>Q89</f>
        <v>0.86663119543831579</v>
      </c>
      <c r="S73" s="155">
        <v>0.72916666666666663</v>
      </c>
      <c r="T73" s="156">
        <v>0.74334490740740733</v>
      </c>
      <c r="U73" s="157"/>
      <c r="V73" s="158">
        <v>20.423912839934037</v>
      </c>
      <c r="W73" s="156"/>
      <c r="X73" s="167"/>
      <c r="Y73" s="305"/>
      <c r="Z73" s="306"/>
      <c r="AA73" s="113">
        <f>M73-J73</f>
        <v>-480.12769642206331</v>
      </c>
      <c r="AB73" s="154">
        <f>M73/J73</f>
        <v>0.86663119543831579</v>
      </c>
      <c r="AC73" s="307">
        <f>AB89</f>
        <v>0.86663119543831579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3119.8723035779367</v>
      </c>
      <c r="N89" s="136">
        <f>M89/L89</f>
        <v>259.98935863149472</v>
      </c>
      <c r="O89" s="137">
        <f>L89-I89</f>
        <v>0</v>
      </c>
      <c r="P89" s="138">
        <f>N89-K89</f>
        <v>-40.010641368505276</v>
      </c>
      <c r="Q89" s="139">
        <f>N89/K89</f>
        <v>0.86663119543831579</v>
      </c>
      <c r="R89" s="304"/>
      <c r="S89" s="140">
        <v>0.72916666666666663</v>
      </c>
      <c r="T89" s="141">
        <v>0.74334490740740733</v>
      </c>
      <c r="U89" s="142"/>
      <c r="V89" s="164"/>
      <c r="W89" s="165"/>
      <c r="X89" s="136"/>
      <c r="Y89" s="290"/>
      <c r="Z89" s="291"/>
      <c r="AA89" s="166">
        <f>M89-J89</f>
        <v>-480.12769642206331</v>
      </c>
      <c r="AB89" s="139">
        <f>M89/J89</f>
        <v>0.86663119543831579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949</v>
      </c>
      <c r="G90" s="146">
        <f t="shared" ref="G90:G91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2781.2737808887618</v>
      </c>
      <c r="N90" s="150">
        <f>M90/L90</f>
        <v>695.31844522219046</v>
      </c>
      <c r="O90" s="152">
        <f>L90-I90</f>
        <v>0</v>
      </c>
      <c r="P90" s="153">
        <f>N90-K90</f>
        <v>-54.681554777809538</v>
      </c>
      <c r="Q90" s="154">
        <f>N90/K90</f>
        <v>0.92709126029625399</v>
      </c>
      <c r="R90" s="302">
        <f>Q106</f>
        <v>0.92724364359153733</v>
      </c>
      <c r="S90" s="155">
        <v>0.70833333333333337</v>
      </c>
      <c r="T90" s="156">
        <v>0.7225462962962963</v>
      </c>
      <c r="U90" s="157"/>
      <c r="V90" s="158">
        <v>20.472633938901442</v>
      </c>
      <c r="W90" s="159"/>
      <c r="X90" s="160"/>
      <c r="Y90" s="305"/>
      <c r="Z90" s="306"/>
      <c r="AA90" s="113">
        <f>M90-J90</f>
        <v>-218.72621911123815</v>
      </c>
      <c r="AB90" s="154">
        <f>M90/J90</f>
        <v>0.92709126029625399</v>
      </c>
      <c r="AC90" s="307">
        <f>AB106</f>
        <v>0.92724364359153721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2098</v>
      </c>
      <c r="G91" s="101">
        <f t="shared" si="37"/>
        <v>46827.360000000001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3060.3611737379233</v>
      </c>
      <c r="N91" s="104">
        <f>M91/L91</f>
        <v>612.07223474758462</v>
      </c>
      <c r="O91" s="106">
        <f>L91-I91</f>
        <v>0</v>
      </c>
      <c r="P91" s="107">
        <f>N91-K91</f>
        <v>-47.927765252415384</v>
      </c>
      <c r="Q91" s="108">
        <f>N91/K91</f>
        <v>0.92738217385997668</v>
      </c>
      <c r="R91" s="303"/>
      <c r="S91" s="46">
        <v>0.72638888888888886</v>
      </c>
      <c r="T91" s="47">
        <v>0.75494212962962959</v>
      </c>
      <c r="U91" s="109">
        <v>5.5333333333332924</v>
      </c>
      <c r="V91" s="110">
        <v>41.13240001873708</v>
      </c>
      <c r="W91" s="111"/>
      <c r="X91" s="114"/>
      <c r="Y91" s="294"/>
      <c r="Z91" s="295"/>
      <c r="AA91" s="115">
        <f>M91-J91</f>
        <v>-239.63882626207669</v>
      </c>
      <c r="AB91" s="108">
        <f>M91/J91</f>
        <v>0.92738217385997679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2920.8174773133424</v>
      </c>
      <c r="N106" s="136">
        <f t="shared" ref="N106:N120" si="42">M106/L106</f>
        <v>649.0705505140761</v>
      </c>
      <c r="O106" s="137">
        <f t="shared" ref="O106:O120" si="43">L106-I106</f>
        <v>0</v>
      </c>
      <c r="P106" s="138">
        <f t="shared" ref="P106:P120" si="44">N106-K106</f>
        <v>-50.929449485923897</v>
      </c>
      <c r="Q106" s="139">
        <f t="shared" ref="Q106:Q120" si="45">N106/K106</f>
        <v>0.92724364359153733</v>
      </c>
      <c r="R106" s="304"/>
      <c r="S106" s="140">
        <v>0.70833333333333337</v>
      </c>
      <c r="T106" s="141">
        <v>0.75494212962962959</v>
      </c>
      <c r="U106" s="142"/>
      <c r="V106" s="164"/>
      <c r="W106" s="97"/>
      <c r="X106" s="67"/>
      <c r="Y106" s="290"/>
      <c r="Z106" s="291"/>
      <c r="AA106" s="166">
        <f t="shared" ref="AA106:AA120" si="46">M106-J106</f>
        <v>-229.18252268665765</v>
      </c>
      <c r="AB106" s="139">
        <f t="shared" ref="AB106:AB120" si="47">M106/J106</f>
        <v>0.92724364359153721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319</v>
      </c>
      <c r="G107" s="146">
        <f t="shared" ref="G107:G120" si="48">E107*F107</f>
        <v>4475.57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2780.7239949859386</v>
      </c>
      <c r="N107" s="150">
        <f t="shared" si="42"/>
        <v>926.90799832864616</v>
      </c>
      <c r="O107" s="152">
        <f t="shared" si="43"/>
        <v>0</v>
      </c>
      <c r="P107" s="153">
        <f t="shared" si="44"/>
        <v>-73.092001671353842</v>
      </c>
      <c r="Q107" s="154">
        <f t="shared" si="45"/>
        <v>0.92690799832864612</v>
      </c>
      <c r="R107" s="302">
        <f>Q123</f>
        <v>0.91054339906111403</v>
      </c>
      <c r="S107" s="155">
        <v>0.73333333333333328</v>
      </c>
      <c r="T107" s="156">
        <v>0.73810185185185184</v>
      </c>
      <c r="U107" s="157"/>
      <c r="V107" s="158">
        <v>6.8830995217476758</v>
      </c>
      <c r="W107" s="159"/>
      <c r="X107" s="160"/>
      <c r="Y107" s="305"/>
      <c r="Z107" s="306"/>
      <c r="AA107" s="113">
        <f t="shared" si="46"/>
        <v>-219.27600501406141</v>
      </c>
      <c r="AB107" s="154">
        <f t="shared" si="47"/>
        <v>0.92690799832864623</v>
      </c>
      <c r="AC107" s="307">
        <f>AB123</f>
        <v>0.91054339906111403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683</v>
      </c>
      <c r="G108" s="101">
        <f t="shared" si="48"/>
        <v>12416.94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2777.6326110420732</v>
      </c>
      <c r="N108" s="104">
        <f t="shared" si="42"/>
        <v>925.87753701402437</v>
      </c>
      <c r="O108" s="106">
        <f t="shared" si="43"/>
        <v>0</v>
      </c>
      <c r="P108" s="107">
        <f t="shared" si="44"/>
        <v>-74.122462985975631</v>
      </c>
      <c r="Q108" s="108">
        <f t="shared" si="45"/>
        <v>0.92587753701402442</v>
      </c>
      <c r="R108" s="303"/>
      <c r="S108" s="46">
        <v>0.74722222222222212</v>
      </c>
      <c r="T108" s="47">
        <v>0.75746527777777772</v>
      </c>
      <c r="U108" s="109">
        <v>13.133333333333201</v>
      </c>
      <c r="V108" s="110">
        <v>14.753571021988291</v>
      </c>
      <c r="W108" s="111"/>
      <c r="X108" s="114"/>
      <c r="Y108" s="294"/>
      <c r="Z108" s="295"/>
      <c r="AA108" s="115">
        <f t="shared" si="46"/>
        <v>-222.36738895792678</v>
      </c>
      <c r="AB108" s="108">
        <f t="shared" si="47"/>
        <v>0.92587753701402442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430</v>
      </c>
      <c r="G109" s="101">
        <f t="shared" si="48"/>
        <v>7817.4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3258.1436932671641</v>
      </c>
      <c r="N109" s="104">
        <f t="shared" si="42"/>
        <v>1086.0478977557214</v>
      </c>
      <c r="O109" s="106">
        <f t="shared" si="43"/>
        <v>0</v>
      </c>
      <c r="P109" s="107">
        <f t="shared" si="44"/>
        <v>-113.95210224427865</v>
      </c>
      <c r="Q109" s="108">
        <f t="shared" si="45"/>
        <v>0.90503991479643442</v>
      </c>
      <c r="R109" s="303"/>
      <c r="S109" s="46">
        <v>0.7666666666666665</v>
      </c>
      <c r="T109" s="47">
        <v>0.77216435185185173</v>
      </c>
      <c r="U109" s="109">
        <v>13.249999999999833</v>
      </c>
      <c r="V109" s="110">
        <v>7.918619443738705</v>
      </c>
      <c r="W109" s="111"/>
      <c r="X109" s="114"/>
      <c r="Y109" s="294"/>
      <c r="Z109" s="295"/>
      <c r="AA109" s="115">
        <f t="shared" si="46"/>
        <v>-341.85630673283595</v>
      </c>
      <c r="AB109" s="108">
        <f t="shared" si="47"/>
        <v>0.90503991479643442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508</v>
      </c>
      <c r="G110" s="101">
        <f t="shared" si="48"/>
        <v>8483.6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3261.60457025096</v>
      </c>
      <c r="N110" s="104">
        <f t="shared" si="42"/>
        <v>1087.2015234169867</v>
      </c>
      <c r="O110" s="106">
        <f t="shared" si="43"/>
        <v>0</v>
      </c>
      <c r="P110" s="107">
        <f t="shared" si="44"/>
        <v>-112.79847658301333</v>
      </c>
      <c r="Q110" s="108">
        <f t="shared" si="45"/>
        <v>0.9060012695141556</v>
      </c>
      <c r="R110" s="303"/>
      <c r="S110" s="46">
        <v>0.78124999999999978</v>
      </c>
      <c r="T110" s="47">
        <v>0.78773148148148131</v>
      </c>
      <c r="U110" s="109">
        <v>13.083333333333194</v>
      </c>
      <c r="V110" s="110">
        <v>9.3450936014768811</v>
      </c>
      <c r="W110" s="111"/>
      <c r="X110" s="114"/>
      <c r="Y110" s="294"/>
      <c r="Z110" s="295"/>
      <c r="AA110" s="115">
        <f t="shared" si="46"/>
        <v>-338.39542974903998</v>
      </c>
      <c r="AB110" s="108">
        <f t="shared" si="47"/>
        <v>0.9060012695141556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833</v>
      </c>
      <c r="G111" s="101">
        <f t="shared" si="48"/>
        <v>24990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3258.255715582251</v>
      </c>
      <c r="N111" s="104">
        <f t="shared" si="42"/>
        <v>814.56392889556275</v>
      </c>
      <c r="O111" s="106">
        <f t="shared" si="43"/>
        <v>0</v>
      </c>
      <c r="P111" s="107">
        <f t="shared" si="44"/>
        <v>-85.436071104437247</v>
      </c>
      <c r="Q111" s="108">
        <f t="shared" si="45"/>
        <v>0.90507103210618078</v>
      </c>
      <c r="R111" s="303"/>
      <c r="S111" s="46">
        <v>0.79722222222222194</v>
      </c>
      <c r="T111" s="47">
        <v>0.80787037037037013</v>
      </c>
      <c r="U111" s="109">
        <v>13.666666666666512</v>
      </c>
      <c r="V111" s="110">
        <v>15.33949584158669</v>
      </c>
      <c r="W111" s="111"/>
      <c r="X111" s="114"/>
      <c r="Y111" s="294"/>
      <c r="Z111" s="295"/>
      <c r="AA111" s="115">
        <f t="shared" si="46"/>
        <v>-341.74428441774899</v>
      </c>
      <c r="AB111" s="108">
        <f t="shared" si="47"/>
        <v>0.90507103210618078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497</v>
      </c>
      <c r="G112" s="119">
        <f t="shared" si="48"/>
        <v>12439.91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3256.7285312433924</v>
      </c>
      <c r="N112" s="104">
        <f t="shared" si="42"/>
        <v>651.34570624867843</v>
      </c>
      <c r="O112" s="106">
        <f t="shared" si="43"/>
        <v>0</v>
      </c>
      <c r="P112" s="107">
        <f t="shared" si="44"/>
        <v>-68.654293751321575</v>
      </c>
      <c r="Q112" s="108">
        <f t="shared" si="45"/>
        <v>0.90464681423427562</v>
      </c>
      <c r="R112" s="303"/>
      <c r="S112" s="46">
        <v>0.81736111111111076</v>
      </c>
      <c r="T112" s="118">
        <v>0.82371527777777742</v>
      </c>
      <c r="U112" s="109">
        <v>13.666666666666512</v>
      </c>
      <c r="V112" s="110">
        <v>9.1564279042364536</v>
      </c>
      <c r="W112" s="111"/>
      <c r="X112" s="114"/>
      <c r="Y112" s="294"/>
      <c r="Z112" s="295"/>
      <c r="AA112" s="115">
        <f t="shared" si="46"/>
        <v>-343.27146875660765</v>
      </c>
      <c r="AB112" s="108">
        <f t="shared" si="47"/>
        <v>0.90464681423427562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2692</v>
      </c>
      <c r="G113" s="119">
        <f t="shared" si="48"/>
        <v>44848.72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3259.9524610949597</v>
      </c>
      <c r="N113" s="104">
        <f t="shared" si="42"/>
        <v>651.9904922189919</v>
      </c>
      <c r="O113" s="121">
        <f t="shared" si="43"/>
        <v>0</v>
      </c>
      <c r="P113" s="122">
        <f t="shared" si="44"/>
        <v>-68.009507781008097</v>
      </c>
      <c r="Q113" s="123">
        <f t="shared" si="45"/>
        <v>0.90554235030415542</v>
      </c>
      <c r="R113" s="303"/>
      <c r="S113" s="46">
        <v>0.83333333333333293</v>
      </c>
      <c r="T113" s="118">
        <v>0.86773148148148105</v>
      </c>
      <c r="U113" s="109">
        <v>13.849999999999927</v>
      </c>
      <c r="V113" s="110">
        <v>49.54673478451533</v>
      </c>
      <c r="W113" s="111"/>
      <c r="X113" s="114"/>
      <c r="Y113" s="294"/>
      <c r="Z113" s="295"/>
      <c r="AA113" s="115">
        <f t="shared" si="46"/>
        <v>-340.04753890504026</v>
      </c>
      <c r="AB113" s="108">
        <f t="shared" si="47"/>
        <v>0.90554235030415553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848</v>
      </c>
      <c r="G114" s="119">
        <f t="shared" si="48"/>
        <v>15416.64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2777.6326110420732</v>
      </c>
      <c r="N114" s="104">
        <f t="shared" si="42"/>
        <v>925.87753701402437</v>
      </c>
      <c r="O114" s="121">
        <f t="shared" si="43"/>
        <v>0</v>
      </c>
      <c r="P114" s="122">
        <f t="shared" si="44"/>
        <v>-74.122462985975631</v>
      </c>
      <c r="Q114" s="123">
        <f t="shared" si="45"/>
        <v>0.92587753701402442</v>
      </c>
      <c r="R114" s="303"/>
      <c r="S114" s="46">
        <v>0.87708333333333288</v>
      </c>
      <c r="T114" s="118">
        <v>0.88980324074074024</v>
      </c>
      <c r="U114" s="109">
        <v>13.46666666666664</v>
      </c>
      <c r="V114" s="110">
        <v>18.317757286451055</v>
      </c>
      <c r="W114" s="111"/>
      <c r="X114" s="114"/>
      <c r="Y114" s="294"/>
      <c r="Z114" s="295"/>
      <c r="AA114" s="115">
        <f t="shared" si="46"/>
        <v>-222.36738895792678</v>
      </c>
      <c r="AB114" s="108">
        <f t="shared" si="47"/>
        <v>0.92587753701402442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527</v>
      </c>
      <c r="G115" s="119">
        <f t="shared" si="48"/>
        <v>9580.86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3258.1436932671636</v>
      </c>
      <c r="N115" s="104">
        <f t="shared" si="42"/>
        <v>1086.0478977557211</v>
      </c>
      <c r="O115" s="121">
        <f t="shared" si="43"/>
        <v>0</v>
      </c>
      <c r="P115" s="122">
        <f t="shared" si="44"/>
        <v>-113.95210224427888</v>
      </c>
      <c r="Q115" s="123">
        <f t="shared" si="45"/>
        <v>0.90503991479643431</v>
      </c>
      <c r="R115" s="303"/>
      <c r="S115" s="46">
        <v>0.89930555555555503</v>
      </c>
      <c r="T115" s="118">
        <v>0.90604166666666619</v>
      </c>
      <c r="U115" s="109">
        <v>13.683333333333287</v>
      </c>
      <c r="V115" s="110">
        <v>9.7049126670937174</v>
      </c>
      <c r="W115" s="111"/>
      <c r="X115" s="114"/>
      <c r="Y115" s="294"/>
      <c r="Z115" s="295"/>
      <c r="AA115" s="115">
        <f t="shared" si="46"/>
        <v>-341.8563067328364</v>
      </c>
      <c r="AB115" s="108">
        <f t="shared" si="47"/>
        <v>0.90503991479643431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649</v>
      </c>
      <c r="G116" s="119">
        <f t="shared" si="48"/>
        <v>10838.3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3261.60457025096</v>
      </c>
      <c r="N116" s="104">
        <f t="shared" si="42"/>
        <v>1087.2015234169867</v>
      </c>
      <c r="O116" s="121">
        <f t="shared" si="43"/>
        <v>0</v>
      </c>
      <c r="P116" s="122">
        <f t="shared" si="44"/>
        <v>-112.79847658301333</v>
      </c>
      <c r="Q116" s="123">
        <f t="shared" si="45"/>
        <v>0.9060012695141556</v>
      </c>
      <c r="R116" s="303"/>
      <c r="S116" s="46">
        <v>0.91527777777777719</v>
      </c>
      <c r="T116" s="118">
        <v>0.92356481481481423</v>
      </c>
      <c r="U116" s="109">
        <v>13.299999999999841</v>
      </c>
      <c r="V116" s="110">
        <v>11.938908951493103</v>
      </c>
      <c r="W116" s="111"/>
      <c r="X116" s="114"/>
      <c r="Y116" s="294"/>
      <c r="Z116" s="295"/>
      <c r="AA116" s="115">
        <f t="shared" si="46"/>
        <v>-338.39542974903998</v>
      </c>
      <c r="AB116" s="108">
        <f t="shared" si="47"/>
        <v>0.9060012695141556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1037</v>
      </c>
      <c r="G117" s="119">
        <f t="shared" si="48"/>
        <v>31110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3258.2557155822515</v>
      </c>
      <c r="N117" s="104">
        <f t="shared" si="42"/>
        <v>814.56392889556287</v>
      </c>
      <c r="O117" s="121">
        <f t="shared" si="43"/>
        <v>0</v>
      </c>
      <c r="P117" s="122">
        <f t="shared" si="44"/>
        <v>-85.436071104437133</v>
      </c>
      <c r="Q117" s="123">
        <f t="shared" si="45"/>
        <v>0.90507103210618101</v>
      </c>
      <c r="R117" s="303"/>
      <c r="S117" s="46">
        <v>0.93263888888888824</v>
      </c>
      <c r="T117" s="118">
        <v>0.94589120370370305</v>
      </c>
      <c r="U117" s="109">
        <v>13.066666666666578</v>
      </c>
      <c r="V117" s="110">
        <v>19.096107068097712</v>
      </c>
      <c r="W117" s="124"/>
      <c r="X117" s="125"/>
      <c r="Y117" s="294"/>
      <c r="Z117" s="295"/>
      <c r="AA117" s="115">
        <f t="shared" si="46"/>
        <v>-341.74428441774853</v>
      </c>
      <c r="AB117" s="108">
        <f t="shared" si="47"/>
        <v>0.90507103210618101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549</v>
      </c>
      <c r="G118" s="119">
        <f t="shared" si="48"/>
        <v>13741.470000000001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3256.7285312433924</v>
      </c>
      <c r="N118" s="104">
        <f t="shared" si="42"/>
        <v>651.34570624867843</v>
      </c>
      <c r="O118" s="121">
        <f t="shared" si="43"/>
        <v>0</v>
      </c>
      <c r="P118" s="122">
        <f t="shared" si="44"/>
        <v>-68.654293751321575</v>
      </c>
      <c r="Q118" s="123">
        <f t="shared" si="45"/>
        <v>0.90464681423427562</v>
      </c>
      <c r="R118" s="303"/>
      <c r="S118" s="46">
        <v>0.95555555555555483</v>
      </c>
      <c r="T118" s="118">
        <v>0.9625694444444437</v>
      </c>
      <c r="U118" s="109">
        <v>13.916666666666551</v>
      </c>
      <c r="V118" s="110">
        <v>10.114444505886947</v>
      </c>
      <c r="W118" s="124"/>
      <c r="X118" s="125"/>
      <c r="Y118" s="294"/>
      <c r="Z118" s="295"/>
      <c r="AA118" s="115">
        <f t="shared" si="46"/>
        <v>-343.27146875660765</v>
      </c>
      <c r="AB118" s="108">
        <f t="shared" si="47"/>
        <v>0.90464681423427562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5759</v>
      </c>
      <c r="G119" s="119">
        <f t="shared" si="48"/>
        <v>80798.76999999999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2780.7239949859386</v>
      </c>
      <c r="N119" s="104">
        <f t="shared" si="42"/>
        <v>926.90799832864616</v>
      </c>
      <c r="O119" s="121">
        <f t="shared" si="43"/>
        <v>0</v>
      </c>
      <c r="P119" s="122">
        <f t="shared" si="44"/>
        <v>-73.092001671353842</v>
      </c>
      <c r="Q119" s="123">
        <f t="shared" si="45"/>
        <v>0.92690799832864612</v>
      </c>
      <c r="R119" s="303"/>
      <c r="S119" s="46">
        <v>0.97222222222222143</v>
      </c>
      <c r="T119" s="118">
        <v>1.0585069444444437</v>
      </c>
      <c r="U119" s="109">
        <v>13.899999999999935</v>
      </c>
      <c r="V119" s="110">
        <v>124.2626023377582</v>
      </c>
      <c r="W119" s="124"/>
      <c r="X119" s="125"/>
      <c r="Y119" s="294"/>
      <c r="Z119" s="295"/>
      <c r="AA119" s="115">
        <f t="shared" si="46"/>
        <v>-219.27600501406141</v>
      </c>
      <c r="AB119" s="108">
        <f t="shared" si="47"/>
        <v>0.92690799832864623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3895</v>
      </c>
      <c r="G120" s="119">
        <f t="shared" si="48"/>
        <v>64890.7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3259.9524610949597</v>
      </c>
      <c r="N120" s="104">
        <f t="shared" si="42"/>
        <v>651.9904922189919</v>
      </c>
      <c r="O120" s="121">
        <f t="shared" si="43"/>
        <v>0</v>
      </c>
      <c r="P120" s="122">
        <f t="shared" si="44"/>
        <v>-68.009507781008097</v>
      </c>
      <c r="Q120" s="123">
        <f t="shared" si="45"/>
        <v>0.90554235030415542</v>
      </c>
      <c r="R120" s="303"/>
      <c r="S120" s="46">
        <v>1.0680555555555546</v>
      </c>
      <c r="T120" s="118">
        <v>1.1178356481481473</v>
      </c>
      <c r="U120" s="109">
        <v>13.749999999999751</v>
      </c>
      <c r="V120" s="110">
        <v>71.688161956050223</v>
      </c>
      <c r="W120" s="124"/>
      <c r="X120" s="125"/>
      <c r="Y120" s="294"/>
      <c r="Z120" s="295"/>
      <c r="AA120" s="115">
        <f t="shared" si="46"/>
        <v>-340.04753890504026</v>
      </c>
      <c r="AB120" s="108">
        <f t="shared" si="47"/>
        <v>0.90554235030415553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3121.8630824952479</v>
      </c>
      <c r="N123" s="136">
        <f t="shared" ref="N123:N135" si="53">M123/L123</f>
        <v>840.50159913333596</v>
      </c>
      <c r="O123" s="137">
        <f t="shared" ref="O123:O135" si="54">L123-I123</f>
        <v>0</v>
      </c>
      <c r="P123" s="138">
        <f t="shared" ref="P123:P135" si="55">N123-K123</f>
        <v>-82.575323943587023</v>
      </c>
      <c r="Q123" s="139">
        <f t="shared" ref="Q123:Q135" si="56">N123/K123</f>
        <v>0.91054339906111403</v>
      </c>
      <c r="R123" s="304"/>
      <c r="S123" s="140">
        <v>0.73333333333333328</v>
      </c>
      <c r="T123" s="141">
        <v>1.1178356481481473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-306.70834607618053</v>
      </c>
      <c r="AB123" s="139">
        <f t="shared" ref="AB123:AB135" si="58">M123/J123</f>
        <v>0.91054339906111403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350</v>
      </c>
      <c r="G124" s="146">
        <f t="shared" ref="G124:G135" si="59">E124*F124</f>
        <v>4998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3256.5269426858536</v>
      </c>
      <c r="N124" s="150">
        <f t="shared" si="53"/>
        <v>1085.5089808952846</v>
      </c>
      <c r="O124" s="152">
        <f t="shared" si="54"/>
        <v>0</v>
      </c>
      <c r="P124" s="153">
        <f t="shared" si="55"/>
        <v>-114.49101910471541</v>
      </c>
      <c r="Q124" s="154">
        <f t="shared" si="56"/>
        <v>0.90459081741273717</v>
      </c>
      <c r="R124" s="302">
        <f>Q140</f>
        <v>0.90480145423681246</v>
      </c>
      <c r="S124" s="155">
        <v>0.73402777777777772</v>
      </c>
      <c r="T124" s="156">
        <v>0.73849537037037027</v>
      </c>
      <c r="U124" s="157"/>
      <c r="V124" s="158">
        <v>6.4485878267231653</v>
      </c>
      <c r="W124" s="156"/>
      <c r="X124" s="167"/>
      <c r="Y124" s="305"/>
      <c r="Z124" s="306"/>
      <c r="AA124" s="169">
        <f t="shared" si="57"/>
        <v>-343.47305731414644</v>
      </c>
      <c r="AB124" s="154">
        <f t="shared" si="58"/>
        <v>0.90459081741273706</v>
      </c>
      <c r="AC124" s="307">
        <f>AB140</f>
        <v>0.90480145423681246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596</v>
      </c>
      <c r="G125" s="101">
        <f t="shared" si="59"/>
        <v>14184.800000000001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3258.2938923860693</v>
      </c>
      <c r="N125" s="104">
        <f t="shared" si="53"/>
        <v>814.57347309651732</v>
      </c>
      <c r="O125" s="106">
        <f t="shared" si="54"/>
        <v>0</v>
      </c>
      <c r="P125" s="107">
        <f t="shared" si="55"/>
        <v>-85.426526903482682</v>
      </c>
      <c r="Q125" s="108">
        <f t="shared" si="56"/>
        <v>0.90508163677390818</v>
      </c>
      <c r="R125" s="303"/>
      <c r="S125" s="46">
        <v>0.74861111111111101</v>
      </c>
      <c r="T125" s="47">
        <v>0.75622685185185179</v>
      </c>
      <c r="U125" s="109">
        <v>14.566666666666652</v>
      </c>
      <c r="V125" s="110">
        <v>10.975068910623261</v>
      </c>
      <c r="W125" s="111"/>
      <c r="X125" s="13"/>
      <c r="Y125" s="294"/>
      <c r="Z125" s="295"/>
      <c r="AA125" s="170">
        <f t="shared" si="57"/>
        <v>-341.70610761393073</v>
      </c>
      <c r="AB125" s="108">
        <f t="shared" si="58"/>
        <v>0.90508163677390818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776</v>
      </c>
      <c r="G126" s="101">
        <f t="shared" si="59"/>
        <v>19260.32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3259.3274179948298</v>
      </c>
      <c r="N126" s="104">
        <f t="shared" si="53"/>
        <v>651.86548359896597</v>
      </c>
      <c r="O126" s="106">
        <f t="shared" si="54"/>
        <v>0</v>
      </c>
      <c r="P126" s="107">
        <f t="shared" si="55"/>
        <v>-68.134516401034034</v>
      </c>
      <c r="Q126" s="108">
        <f t="shared" si="56"/>
        <v>0.9053687272207861</v>
      </c>
      <c r="R126" s="303"/>
      <c r="S126" s="46">
        <v>0.76527777777777761</v>
      </c>
      <c r="T126" s="47">
        <v>0.77519675925925913</v>
      </c>
      <c r="U126" s="109">
        <v>13.033333333333186</v>
      </c>
      <c r="V126" s="110">
        <v>14.285155809428979</v>
      </c>
      <c r="W126" s="111"/>
      <c r="X126" s="13"/>
      <c r="Y126" s="294"/>
      <c r="Z126" s="295"/>
      <c r="AA126" s="170">
        <f t="shared" si="57"/>
        <v>-340.67258200517017</v>
      </c>
      <c r="AB126" s="108">
        <f t="shared" si="58"/>
        <v>0.9053687272207861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791</v>
      </c>
      <c r="G127" s="101">
        <f t="shared" si="59"/>
        <v>19585.16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3254.4447501443578</v>
      </c>
      <c r="N127" s="104">
        <f t="shared" si="53"/>
        <v>813.61118753608946</v>
      </c>
      <c r="O127" s="106">
        <f t="shared" si="54"/>
        <v>0</v>
      </c>
      <c r="P127" s="107">
        <f t="shared" si="55"/>
        <v>-86.38881246391054</v>
      </c>
      <c r="Q127" s="108">
        <f t="shared" si="56"/>
        <v>0.90401243059565495</v>
      </c>
      <c r="R127" s="303"/>
      <c r="S127" s="46">
        <v>0.78472222222222199</v>
      </c>
      <c r="T127" s="47">
        <v>0.79483796296296272</v>
      </c>
      <c r="U127" s="109">
        <v>13.716666666666519</v>
      </c>
      <c r="V127" s="110">
        <v>14.583132805648278</v>
      </c>
      <c r="W127" s="111"/>
      <c r="X127" s="13"/>
      <c r="Y127" s="294"/>
      <c r="Z127" s="295"/>
      <c r="AA127" s="170">
        <f t="shared" si="57"/>
        <v>-345.55524985564216</v>
      </c>
      <c r="AB127" s="108">
        <f t="shared" si="58"/>
        <v>0.90401243059565495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1086</v>
      </c>
      <c r="G128" s="101">
        <f t="shared" si="59"/>
        <v>19743.48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3256.6810314661088</v>
      </c>
      <c r="N128" s="104">
        <f t="shared" si="53"/>
        <v>1085.5603438220362</v>
      </c>
      <c r="O128" s="106">
        <f t="shared" si="54"/>
        <v>0</v>
      </c>
      <c r="P128" s="107">
        <f t="shared" si="55"/>
        <v>-114.4396561779638</v>
      </c>
      <c r="Q128" s="108">
        <f t="shared" si="56"/>
        <v>0.90463361985169688</v>
      </c>
      <c r="R128" s="303"/>
      <c r="S128" s="46">
        <v>0.80416666666666636</v>
      </c>
      <c r="T128" s="47">
        <v>0.8180555555555552</v>
      </c>
      <c r="U128" s="109">
        <v>13.433333333333248</v>
      </c>
      <c r="V128" s="110">
        <v>20.008100078092681</v>
      </c>
      <c r="W128" s="111"/>
      <c r="X128" s="114"/>
      <c r="Y128" s="294"/>
      <c r="Z128" s="295"/>
      <c r="AA128" s="170">
        <f t="shared" si="57"/>
        <v>-343.31896853389117</v>
      </c>
      <c r="AB128" s="108">
        <f t="shared" si="58"/>
        <v>0.90463361985169688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1738</v>
      </c>
      <c r="G129" s="119">
        <f t="shared" si="59"/>
        <v>31092.82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3258.4373768379314</v>
      </c>
      <c r="N129" s="104">
        <f t="shared" si="53"/>
        <v>814.60934420948286</v>
      </c>
      <c r="O129" s="106">
        <f t="shared" si="54"/>
        <v>0</v>
      </c>
      <c r="P129" s="107">
        <f t="shared" si="55"/>
        <v>-85.390655790517144</v>
      </c>
      <c r="Q129" s="108">
        <f t="shared" si="56"/>
        <v>0.90512149356609206</v>
      </c>
      <c r="R129" s="303"/>
      <c r="S129" s="46">
        <v>0.82777777777777739</v>
      </c>
      <c r="T129" s="118">
        <v>0.84999999999999964</v>
      </c>
      <c r="U129" s="109">
        <v>13.99999999999995</v>
      </c>
      <c r="V129" s="110">
        <v>32.003070165244637</v>
      </c>
      <c r="W129" s="111"/>
      <c r="X129" s="49"/>
      <c r="Y129" s="294"/>
      <c r="Z129" s="295"/>
      <c r="AA129" s="170">
        <f t="shared" si="57"/>
        <v>-341.56262316206858</v>
      </c>
      <c r="AB129" s="108">
        <f t="shared" si="58"/>
        <v>0.90512149356609206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684</v>
      </c>
      <c r="G130" s="119">
        <f t="shared" si="59"/>
        <v>16279.2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3258.2938923860684</v>
      </c>
      <c r="N130" s="104">
        <f t="shared" si="53"/>
        <v>814.57347309651709</v>
      </c>
      <c r="O130" s="121">
        <f t="shared" si="54"/>
        <v>0</v>
      </c>
      <c r="P130" s="122">
        <f t="shared" si="55"/>
        <v>-85.426526903482909</v>
      </c>
      <c r="Q130" s="123">
        <f t="shared" si="56"/>
        <v>0.90508163677390785</v>
      </c>
      <c r="R130" s="303"/>
      <c r="S130" s="46">
        <v>0.86041666666666627</v>
      </c>
      <c r="T130" s="118">
        <v>0.86915509259259216</v>
      </c>
      <c r="U130" s="109">
        <v>14.999999999999947</v>
      </c>
      <c r="V130" s="110">
        <v>12.595548884003879</v>
      </c>
      <c r="W130" s="111"/>
      <c r="X130" s="114"/>
      <c r="Y130" s="294"/>
      <c r="Z130" s="295"/>
      <c r="AA130" s="170">
        <f t="shared" si="57"/>
        <v>-341.70610761393164</v>
      </c>
      <c r="AB130" s="108">
        <f t="shared" si="58"/>
        <v>0.90508163677390785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912</v>
      </c>
      <c r="G131" s="119">
        <f t="shared" si="59"/>
        <v>22635.84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3259.3274179948298</v>
      </c>
      <c r="N131" s="104">
        <f t="shared" si="53"/>
        <v>651.86548359896597</v>
      </c>
      <c r="O131" s="121">
        <f t="shared" si="54"/>
        <v>0</v>
      </c>
      <c r="P131" s="122">
        <f t="shared" si="55"/>
        <v>-68.134516401034034</v>
      </c>
      <c r="Q131" s="123">
        <f t="shared" si="56"/>
        <v>0.9053687272207861</v>
      </c>
      <c r="R131" s="303"/>
      <c r="S131" s="46">
        <v>0.87916666666666621</v>
      </c>
      <c r="T131" s="118">
        <v>0.89082175925925877</v>
      </c>
      <c r="U131" s="109">
        <v>14.416666666666629</v>
      </c>
      <c r="V131" s="110">
        <v>16.788739817267047</v>
      </c>
      <c r="W131" s="111"/>
      <c r="X131" s="114"/>
      <c r="Y131" s="294"/>
      <c r="Z131" s="295"/>
      <c r="AA131" s="170">
        <f t="shared" si="57"/>
        <v>-340.67258200517017</v>
      </c>
      <c r="AB131" s="108">
        <f t="shared" si="58"/>
        <v>0.9053687272207861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1028</v>
      </c>
      <c r="G132" s="119">
        <f t="shared" si="59"/>
        <v>25453.280000000002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3254.4447501443574</v>
      </c>
      <c r="N132" s="104">
        <f t="shared" si="53"/>
        <v>813.61118753608935</v>
      </c>
      <c r="O132" s="121">
        <f t="shared" si="54"/>
        <v>0</v>
      </c>
      <c r="P132" s="122">
        <f t="shared" si="55"/>
        <v>-86.388812463910654</v>
      </c>
      <c r="Q132" s="123">
        <f t="shared" si="56"/>
        <v>0.90401243059565484</v>
      </c>
      <c r="R132" s="303"/>
      <c r="S132" s="46">
        <v>0.89999999999999947</v>
      </c>
      <c r="T132" s="118">
        <v>0.91315972222222164</v>
      </c>
      <c r="U132" s="109">
        <v>13.216666666666601</v>
      </c>
      <c r="V132" s="110">
        <v>18.95254174994492</v>
      </c>
      <c r="W132" s="124"/>
      <c r="X132" s="125"/>
      <c r="Y132" s="294"/>
      <c r="Z132" s="295"/>
      <c r="AA132" s="170">
        <f t="shared" si="57"/>
        <v>-345.55524985564261</v>
      </c>
      <c r="AB132" s="108">
        <f t="shared" si="58"/>
        <v>0.90401243059565484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1635</v>
      </c>
      <c r="G133" s="119">
        <f t="shared" si="59"/>
        <v>29724.3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3256.6810314661088</v>
      </c>
      <c r="N133" s="104">
        <f t="shared" si="53"/>
        <v>1085.5603438220362</v>
      </c>
      <c r="O133" s="121">
        <f t="shared" si="54"/>
        <v>0</v>
      </c>
      <c r="P133" s="122">
        <f t="shared" si="55"/>
        <v>-114.4396561779638</v>
      </c>
      <c r="Q133" s="123">
        <f t="shared" si="56"/>
        <v>0.90463361985169688</v>
      </c>
      <c r="R133" s="303"/>
      <c r="S133" s="46">
        <v>0.92291666666666605</v>
      </c>
      <c r="T133" s="118">
        <v>0.94383101851851792</v>
      </c>
      <c r="U133" s="109">
        <v>14.049999999999958</v>
      </c>
      <c r="V133" s="110">
        <v>30.122692106520748</v>
      </c>
      <c r="W133" s="124"/>
      <c r="X133" s="125"/>
      <c r="Y133" s="294"/>
      <c r="Z133" s="295"/>
      <c r="AA133" s="170">
        <f t="shared" si="57"/>
        <v>-343.31896853389117</v>
      </c>
      <c r="AB133" s="108">
        <f t="shared" si="58"/>
        <v>0.90463361985169688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2603</v>
      </c>
      <c r="G134" s="119">
        <f t="shared" si="59"/>
        <v>46567.67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3258.4373768379319</v>
      </c>
      <c r="N134" s="104">
        <f t="shared" si="53"/>
        <v>814.60934420948297</v>
      </c>
      <c r="O134" s="121">
        <f t="shared" si="54"/>
        <v>0</v>
      </c>
      <c r="P134" s="122">
        <f t="shared" si="55"/>
        <v>-85.39065579051703</v>
      </c>
      <c r="Q134" s="123">
        <f t="shared" si="56"/>
        <v>0.90512149356609217</v>
      </c>
      <c r="R134" s="303"/>
      <c r="S134" s="46">
        <v>0.95347222222222161</v>
      </c>
      <c r="T134" s="118">
        <v>0.98674768518518463</v>
      </c>
      <c r="U134" s="109">
        <v>13.883333333333319</v>
      </c>
      <c r="V134" s="110">
        <v>47.930950310777781</v>
      </c>
      <c r="W134" s="124"/>
      <c r="X134" s="125"/>
      <c r="Y134" s="294"/>
      <c r="Z134" s="295"/>
      <c r="AA134" s="170">
        <f t="shared" si="57"/>
        <v>-341.56262316206812</v>
      </c>
      <c r="AB134" s="108">
        <f t="shared" si="58"/>
        <v>0.90512149356609217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7639</v>
      </c>
      <c r="G135" s="119">
        <f t="shared" si="59"/>
        <v>109084.92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3256.526942685854</v>
      </c>
      <c r="N135" s="104">
        <f t="shared" si="53"/>
        <v>1085.5089808952846</v>
      </c>
      <c r="O135" s="121">
        <f t="shared" si="54"/>
        <v>0</v>
      </c>
      <c r="P135" s="122">
        <f t="shared" si="55"/>
        <v>-114.49101910471541</v>
      </c>
      <c r="Q135" s="123">
        <f t="shared" si="56"/>
        <v>0.90459081741273717</v>
      </c>
      <c r="R135" s="303"/>
      <c r="S135" s="46">
        <v>0.99583333333333268</v>
      </c>
      <c r="T135" s="118">
        <v>1.093564814814814</v>
      </c>
      <c r="U135" s="109">
        <v>13.083333333333194</v>
      </c>
      <c r="V135" s="110">
        <v>140.745035452395</v>
      </c>
      <c r="W135" s="124"/>
      <c r="X135" s="125"/>
      <c r="Y135" s="294"/>
      <c r="Z135" s="295"/>
      <c r="AA135" s="170">
        <f t="shared" si="57"/>
        <v>-343.47305731414599</v>
      </c>
      <c r="AB135" s="108">
        <f t="shared" si="58"/>
        <v>0.90459081741273728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3257.2852352525247</v>
      </c>
      <c r="N140" s="136">
        <f>M140/L140</f>
        <v>849.72658310935424</v>
      </c>
      <c r="O140" s="137">
        <f>L140-I140</f>
        <v>0</v>
      </c>
      <c r="P140" s="138">
        <f>N140-K140</f>
        <v>-89.403851673254394</v>
      </c>
      <c r="Q140" s="139">
        <f>N140/K140</f>
        <v>0.90480145423681246</v>
      </c>
      <c r="R140" s="304"/>
      <c r="S140" s="140">
        <v>0.73402777777777772</v>
      </c>
      <c r="T140" s="141">
        <v>1.093564814814814</v>
      </c>
      <c r="U140" s="142"/>
      <c r="V140" s="164"/>
      <c r="W140" s="165"/>
      <c r="X140" s="136"/>
      <c r="Y140" s="290"/>
      <c r="Z140" s="291"/>
      <c r="AA140" s="172">
        <f>M140-J140</f>
        <v>-342.71476474747533</v>
      </c>
      <c r="AB140" s="139">
        <f>M140/J140</f>
        <v>0.90480145423681246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82" priority="1" operator="greaterThan">
      <formula>0</formula>
    </cfRule>
  </conditionalFormatting>
  <conditionalFormatting sqref="P5:P140 AA5:AA140">
    <cfRule type="cellIs" dxfId="481" priority="4" operator="lessThan">
      <formula>0</formula>
    </cfRule>
  </conditionalFormatting>
  <conditionalFormatting sqref="Q5:Q140 AB5:AB140">
    <cfRule type="cellIs" dxfId="480" priority="2" operator="greaterThan">
      <formula>1</formula>
    </cfRule>
    <cfRule type="cellIs" dxfId="479" priority="3" operator="lessThan">
      <formula>0.8</formula>
    </cfRule>
  </conditionalFormatting>
  <conditionalFormatting sqref="AC5:AC6 R5:R140 AC73:AC78">
    <cfRule type="cellIs" dxfId="478" priority="5" operator="lessThan">
      <formula>0.8</formula>
    </cfRule>
  </conditionalFormatting>
  <conditionalFormatting sqref="AC12:AC20">
    <cfRule type="cellIs" dxfId="477" priority="12" operator="lessThan">
      <formula>0.8</formula>
    </cfRule>
  </conditionalFormatting>
  <conditionalFormatting sqref="AC22">
    <cfRule type="cellIs" dxfId="476" priority="11" operator="lessThan">
      <formula>0.8</formula>
    </cfRule>
  </conditionalFormatting>
  <conditionalFormatting sqref="AC39">
    <cfRule type="cellIs" dxfId="475" priority="7" operator="lessThan">
      <formula>0.8</formula>
    </cfRule>
  </conditionalFormatting>
  <conditionalFormatting sqref="AC56:AC61">
    <cfRule type="cellIs" dxfId="474" priority="6" operator="lessThan">
      <formula>0.8</formula>
    </cfRule>
  </conditionalFormatting>
  <conditionalFormatting sqref="AC90">
    <cfRule type="cellIs" dxfId="473" priority="10" operator="lessThan">
      <formula>0.8</formula>
    </cfRule>
  </conditionalFormatting>
  <conditionalFormatting sqref="AC107">
    <cfRule type="cellIs" dxfId="472" priority="9" operator="lessThan">
      <formula>0.8</formula>
    </cfRule>
  </conditionalFormatting>
  <conditionalFormatting sqref="AC124:AC129">
    <cfRule type="cellIs" dxfId="471" priority="8" operator="lessThan">
      <formula>0.8</formula>
    </cfRule>
  </conditionalFormatting>
  <dataValidations count="1">
    <dataValidation type="list" allowBlank="1" showInputMessage="1" showErrorMessage="1" sqref="Y5:Z140" xr:uid="{5DB1FE4A-9954-48B2-9B94-BDD7CBDDF0F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0F78-EB91-4129-B54B-75E3C232CED6}">
  <sheetPr codeName="工作表15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43" sqref="J43"/>
      <selection pane="bottomLeft" activeCell="J43" sqref="J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82322</v>
      </c>
      <c r="E1" s="86" t="s">
        <v>3</v>
      </c>
      <c r="F1" s="87">
        <f>SUM(G5:G140)</f>
        <v>3615443.0599999987</v>
      </c>
      <c r="G1" s="88" t="s">
        <v>84</v>
      </c>
      <c r="H1" s="89">
        <f>L21+L38+L55+L72+L89+L106+L123+L140</f>
        <v>136.93333333333334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46286</v>
      </c>
      <c r="B2" s="348"/>
      <c r="C2" s="90" t="s">
        <v>40</v>
      </c>
      <c r="D2" s="91">
        <f>AVERAGE(N21,N38,N55,N72,N89,N106,N123,N140)</f>
        <v>208.9150005747355</v>
      </c>
      <c r="E2" s="91" t="s">
        <v>91</v>
      </c>
      <c r="F2" s="92">
        <f>F1/D1</f>
        <v>43.918309321930941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4095</v>
      </c>
      <c r="G5" s="146">
        <f t="shared" ref="G5:G7" si="0">E5*F5</f>
        <v>80671.5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1084.4072881768489</v>
      </c>
      <c r="N5" s="150">
        <f>M5/L5</f>
        <v>83.415945244372992</v>
      </c>
      <c r="O5" s="152">
        <f>L5-I5</f>
        <v>0</v>
      </c>
      <c r="P5" s="153">
        <f>N5-K5</f>
        <v>-8.8917470633193147</v>
      </c>
      <c r="Q5" s="154">
        <f>N5/K5</f>
        <v>0.90367274014737409</v>
      </c>
      <c r="R5" s="302">
        <f>Q21</f>
        <v>0.90257544206543328</v>
      </c>
      <c r="S5" s="155">
        <v>0.20833333333333334</v>
      </c>
      <c r="T5" s="156">
        <v>0.3656712962962963</v>
      </c>
      <c r="U5" s="157"/>
      <c r="V5" s="158">
        <v>226.57538609232438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-115.59271182315115</v>
      </c>
      <c r="AF5" s="130">
        <f>M5/J5</f>
        <v>0.90367274014737409</v>
      </c>
      <c r="AG5" s="381">
        <f>AF21</f>
        <v>0.90257544206543339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4598</v>
      </c>
      <c r="G6" s="101">
        <f t="shared" si="0"/>
        <v>259465.13999999998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1805.7548219448422</v>
      </c>
      <c r="N6" s="104">
        <f>M6/L6</f>
        <v>75.239784247701763</v>
      </c>
      <c r="O6" s="106">
        <f>L6-I6</f>
        <v>0</v>
      </c>
      <c r="P6" s="107">
        <f>N6-K6</f>
        <v>-8.0935490856315653</v>
      </c>
      <c r="Q6" s="108">
        <f>N6/K6</f>
        <v>0.90287741097242125</v>
      </c>
      <c r="R6" s="303"/>
      <c r="S6" s="46">
        <v>0.36944444444444446</v>
      </c>
      <c r="T6" s="47">
        <v>0.47553240740740743</v>
      </c>
      <c r="U6" s="109">
        <v>5.4333333333333567</v>
      </c>
      <c r="V6" s="110">
        <v>152.7782158725571</v>
      </c>
      <c r="W6" s="111">
        <v>0.47553240740740743</v>
      </c>
      <c r="X6" s="114">
        <v>0.51388888888888884</v>
      </c>
      <c r="Y6" s="12"/>
      <c r="Z6" s="196"/>
      <c r="AA6" s="294"/>
      <c r="AB6" s="295"/>
      <c r="AC6" s="12"/>
      <c r="AD6" s="196"/>
      <c r="AE6" s="115">
        <f>M6-J6</f>
        <v>-194.24517805515779</v>
      </c>
      <c r="AF6" s="108">
        <f>M6/J6</f>
        <v>0.90287741097242113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5129</v>
      </c>
      <c r="G7" s="101">
        <f t="shared" si="0"/>
        <v>305278.08000000002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1803.2301886185619</v>
      </c>
      <c r="N7" s="104">
        <f>M7/L7</f>
        <v>75.134591192440084</v>
      </c>
      <c r="O7" s="106">
        <f>L7-I7</f>
        <v>0</v>
      </c>
      <c r="P7" s="107">
        <f>N7-K7</f>
        <v>-8.1987421408932448</v>
      </c>
      <c r="Q7" s="108">
        <f>N7/K7</f>
        <v>0.90161509430928111</v>
      </c>
      <c r="R7" s="303"/>
      <c r="S7" s="46">
        <v>0.51388888888888884</v>
      </c>
      <c r="T7" s="47">
        <v>0.63239583333333327</v>
      </c>
      <c r="U7" s="109">
        <v>55.233333333333228</v>
      </c>
      <c r="V7" s="110">
        <v>170.66040816217523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-196.7698113814381</v>
      </c>
      <c r="AF7" s="108">
        <f>M7/J7</f>
        <v>0.901615094309281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1564.4640995800844</v>
      </c>
      <c r="N21" s="136">
        <f t="shared" ref="N21:N26" si="5">M21/L21</f>
        <v>76.940857356397601</v>
      </c>
      <c r="O21" s="137">
        <f t="shared" ref="O21:O26" si="6">L21-I21</f>
        <v>0</v>
      </c>
      <c r="P21" s="138">
        <f t="shared" ref="P21:P26" si="7">N21-K21</f>
        <v>-8.3050442829466675</v>
      </c>
      <c r="Q21" s="139">
        <f t="shared" ref="Q21:Q26" si="8">N21/K21</f>
        <v>0.90257544206543328</v>
      </c>
      <c r="R21" s="304"/>
      <c r="S21" s="140">
        <v>0.20833333333333334</v>
      </c>
      <c r="T21" s="141">
        <v>0.63239583333333327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-168.86923375324886</v>
      </c>
      <c r="AF21" s="139">
        <f t="shared" ref="AF21:AF26" si="10">M21/J21</f>
        <v>0.90257544206543339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2324</v>
      </c>
      <c r="G22" s="146">
        <f t="shared" ref="G22:G26" si="11">E22*F22</f>
        <v>84709.8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1893.0683422374996</v>
      </c>
      <c r="N22" s="150">
        <f t="shared" si="5"/>
        <v>94.653417111874973</v>
      </c>
      <c r="O22" s="152">
        <f t="shared" si="6"/>
        <v>0</v>
      </c>
      <c r="P22" s="153">
        <f t="shared" si="7"/>
        <v>-10.346582888125027</v>
      </c>
      <c r="Q22" s="154">
        <f t="shared" si="8"/>
        <v>0.90146111535119022</v>
      </c>
      <c r="R22" s="302">
        <f>Q38</f>
        <v>0.9026355450652418</v>
      </c>
      <c r="S22" s="155">
        <v>0.20833333333333334</v>
      </c>
      <c r="T22" s="156">
        <v>0.25947916666666671</v>
      </c>
      <c r="U22" s="157"/>
      <c r="V22" s="158">
        <v>73.65819653145212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-206.93165776250044</v>
      </c>
      <c r="AF22" s="154">
        <f t="shared" si="10"/>
        <v>0.90146111535119022</v>
      </c>
      <c r="AG22" s="374">
        <f>AF38</f>
        <v>0.9205095162546526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1244</v>
      </c>
      <c r="G23" s="101">
        <f t="shared" si="11"/>
        <v>63991.360000000001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03"/>
      <c r="S23" s="46">
        <v>0.26319444444444445</v>
      </c>
      <c r="T23" s="47">
        <v>0.29195601851851855</v>
      </c>
      <c r="U23" s="109">
        <v>5.349999999999957</v>
      </c>
      <c r="V23" s="110">
        <v>41.425910120042907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3071</v>
      </c>
      <c r="G24" s="101">
        <f t="shared" si="11"/>
        <v>187607.39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1803.4426614057977</v>
      </c>
      <c r="N24" s="104">
        <f t="shared" si="5"/>
        <v>90.172133070289888</v>
      </c>
      <c r="O24" s="106">
        <f t="shared" si="6"/>
        <v>0</v>
      </c>
      <c r="P24" s="107">
        <f t="shared" si="7"/>
        <v>-9.8278669297101118</v>
      </c>
      <c r="Q24" s="108">
        <f t="shared" si="8"/>
        <v>0.90172133070289884</v>
      </c>
      <c r="R24" s="303"/>
      <c r="S24" s="46">
        <v>0.29583333333333334</v>
      </c>
      <c r="T24" s="47">
        <v>0.36678240740740742</v>
      </c>
      <c r="U24" s="109">
        <v>5.5833333333333002</v>
      </c>
      <c r="V24" s="110">
        <v>102.17125497983278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-196.55733859420229</v>
      </c>
      <c r="AF24" s="108">
        <f t="shared" si="10"/>
        <v>0.90172133070289884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3872</v>
      </c>
      <c r="G25" s="101">
        <f t="shared" si="11"/>
        <v>94283.200000000012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2626.6346153846152</v>
      </c>
      <c r="N25" s="104">
        <f t="shared" si="5"/>
        <v>119.39248251748251</v>
      </c>
      <c r="O25" s="106">
        <f t="shared" si="6"/>
        <v>1</v>
      </c>
      <c r="P25" s="107">
        <f t="shared" si="7"/>
        <v>-13.464660339660355</v>
      </c>
      <c r="Q25" s="108">
        <f t="shared" si="8"/>
        <v>0.89865309421761019</v>
      </c>
      <c r="R25" s="303"/>
      <c r="S25" s="46">
        <v>0.37013888888888891</v>
      </c>
      <c r="T25" s="47">
        <v>0.43155092592592592</v>
      </c>
      <c r="U25" s="109">
        <v>4.8333333333333428</v>
      </c>
      <c r="V25" s="110">
        <v>88.447779770838679</v>
      </c>
      <c r="W25" s="111">
        <v>0.43155092592592592</v>
      </c>
      <c r="X25" s="114">
        <v>0.47083333333333333</v>
      </c>
      <c r="Y25" s="12"/>
      <c r="Z25" s="196"/>
      <c r="AA25" s="294"/>
      <c r="AB25" s="295"/>
      <c r="AC25" s="12"/>
      <c r="AD25" s="196"/>
      <c r="AE25" s="115">
        <f t="shared" si="9"/>
        <v>-163.36538461538476</v>
      </c>
      <c r="AF25" s="108">
        <f t="shared" si="10"/>
        <v>0.94144609870416318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2387</v>
      </c>
      <c r="G26" s="101">
        <f t="shared" si="11"/>
        <v>71538.39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0.47083333333333333</v>
      </c>
      <c r="T26" s="47">
        <v>0.50869212962962962</v>
      </c>
      <c r="U26" s="109">
        <v>56.566666666666663</v>
      </c>
      <c r="V26" s="110">
        <v>54.52604605190907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2150.3102299708685</v>
      </c>
      <c r="N38" s="136">
        <f t="shared" ref="N38:N44" si="15">M38/L38</f>
        <v>104.38399174615866</v>
      </c>
      <c r="O38" s="137">
        <f t="shared" ref="O38:O44" si="16">L38-I38</f>
        <v>0.40000000000000213</v>
      </c>
      <c r="P38" s="138">
        <f t="shared" ref="P38:P44" si="17">N38-K38</f>
        <v>-11.25957261027699</v>
      </c>
      <c r="Q38" s="139">
        <f t="shared" ref="Q38:Q44" si="18">N38/K38</f>
        <v>0.9026355450652418</v>
      </c>
      <c r="R38" s="304"/>
      <c r="S38" s="140">
        <v>0.20833333333333334</v>
      </c>
      <c r="T38" s="141">
        <v>0.50869212962962962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9">M38-J38</f>
        <v>-185.68977002913152</v>
      </c>
      <c r="AF38" s="139">
        <f t="shared" ref="AF38:AF44" si="20">M38/J38</f>
        <v>0.9205095162546526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2769</v>
      </c>
      <c r="G39" s="146">
        <f t="shared" ref="G39:G44" si="21">E39*F39</f>
        <v>198121.94999999998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1806.0185926713982</v>
      </c>
      <c r="N39" s="150">
        <f t="shared" si="15"/>
        <v>82.091754212336284</v>
      </c>
      <c r="O39" s="152">
        <f t="shared" si="16"/>
        <v>0</v>
      </c>
      <c r="P39" s="153">
        <f t="shared" si="17"/>
        <v>-8.8173366967546229</v>
      </c>
      <c r="Q39" s="154">
        <f t="shared" si="18"/>
        <v>0.90300929633569915</v>
      </c>
      <c r="R39" s="302">
        <f>Q55</f>
        <v>0.90290169703656464</v>
      </c>
      <c r="S39" s="155">
        <v>0.20833333333333334</v>
      </c>
      <c r="T39" s="156">
        <v>0.27221064814814816</v>
      </c>
      <c r="U39" s="157"/>
      <c r="V39" s="158">
        <v>91.992408424905321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-193.98140732860179</v>
      </c>
      <c r="AF39" s="154">
        <f t="shared" si="20"/>
        <v>0.90300929633569915</v>
      </c>
      <c r="AG39" s="307">
        <f>AF55</f>
        <v>0.90290169703656464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2900</v>
      </c>
      <c r="G40" s="101">
        <f t="shared" si="21"/>
        <v>172666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1806.2273887531583</v>
      </c>
      <c r="N40" s="104">
        <f t="shared" si="15"/>
        <v>78.531625597963398</v>
      </c>
      <c r="O40" s="106">
        <f t="shared" si="16"/>
        <v>0</v>
      </c>
      <c r="P40" s="107">
        <f t="shared" si="17"/>
        <v>-8.4248961411670393</v>
      </c>
      <c r="Q40" s="108">
        <f t="shared" si="18"/>
        <v>0.90311369437657907</v>
      </c>
      <c r="R40" s="303"/>
      <c r="S40" s="46">
        <v>0.27500000000000002</v>
      </c>
      <c r="T40" s="47">
        <v>0.34189814814814817</v>
      </c>
      <c r="U40" s="109">
        <v>5</v>
      </c>
      <c r="V40" s="110">
        <v>96.33338586461835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-193.77261124684173</v>
      </c>
      <c r="AF40" s="108">
        <f t="shared" si="20"/>
        <v>0.90311369437657918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1570</v>
      </c>
      <c r="G41" s="101">
        <f t="shared" si="21"/>
        <v>100354.40000000001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1807.9054383674843</v>
      </c>
      <c r="N41" s="104">
        <f t="shared" si="15"/>
        <v>75.32939326531185</v>
      </c>
      <c r="O41" s="106">
        <f t="shared" si="16"/>
        <v>0</v>
      </c>
      <c r="P41" s="107">
        <f t="shared" si="17"/>
        <v>-8.0039400680214783</v>
      </c>
      <c r="Q41" s="108">
        <f t="shared" si="18"/>
        <v>0.9039527191837422</v>
      </c>
      <c r="R41" s="303"/>
      <c r="S41" s="46">
        <v>0.34583333333333333</v>
      </c>
      <c r="T41" s="47">
        <v>0.38201388888888888</v>
      </c>
      <c r="U41" s="109">
        <v>5.6666666666666199</v>
      </c>
      <c r="V41" s="110">
        <v>52.104495069753987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-192.09456163251571</v>
      </c>
      <c r="AF41" s="108">
        <f t="shared" si="20"/>
        <v>0.90395271918374209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1198</v>
      </c>
      <c r="G42" s="101">
        <f t="shared" si="21"/>
        <v>82973.48000000001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1803.5151935597869</v>
      </c>
      <c r="N42" s="104">
        <f t="shared" si="15"/>
        <v>75.146466398324449</v>
      </c>
      <c r="O42" s="106">
        <f t="shared" si="16"/>
        <v>0</v>
      </c>
      <c r="P42" s="107">
        <f t="shared" si="17"/>
        <v>-8.1868669350088794</v>
      </c>
      <c r="Q42" s="108">
        <f t="shared" si="18"/>
        <v>0.90175759677989342</v>
      </c>
      <c r="R42" s="303"/>
      <c r="S42" s="46">
        <v>0.38611111111111107</v>
      </c>
      <c r="T42" s="47">
        <v>0.41378472222222218</v>
      </c>
      <c r="U42" s="109">
        <v>5.8999999999999631</v>
      </c>
      <c r="V42" s="110">
        <v>39.855500112601163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9"/>
        <v>-196.48480644021311</v>
      </c>
      <c r="AF42" s="108">
        <f t="shared" si="20"/>
        <v>0.90175759677989342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3083</v>
      </c>
      <c r="G43" s="101">
        <f t="shared" si="21"/>
        <v>165742.07999999999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1806.0443887848189</v>
      </c>
      <c r="N43" s="104">
        <f t="shared" si="15"/>
        <v>90.302219439240943</v>
      </c>
      <c r="O43" s="106">
        <f t="shared" si="16"/>
        <v>0</v>
      </c>
      <c r="P43" s="107">
        <f t="shared" si="17"/>
        <v>-9.6977805607590568</v>
      </c>
      <c r="Q43" s="108">
        <f t="shared" si="18"/>
        <v>0.90302219439240938</v>
      </c>
      <c r="R43" s="303"/>
      <c r="S43" s="46">
        <v>0.41666666666666663</v>
      </c>
      <c r="T43" s="47">
        <v>0.48778935185185179</v>
      </c>
      <c r="U43" s="109">
        <v>5</v>
      </c>
      <c r="V43" s="110">
        <v>102.42273177153866</v>
      </c>
      <c r="W43" s="111">
        <v>0.48778935185185179</v>
      </c>
      <c r="X43" s="114">
        <v>0.5263888888888888</v>
      </c>
      <c r="Y43" s="12"/>
      <c r="Z43" s="196"/>
      <c r="AA43" s="294"/>
      <c r="AB43" s="295"/>
      <c r="AC43" s="12"/>
      <c r="AD43" s="196"/>
      <c r="AE43" s="115">
        <f t="shared" si="19"/>
        <v>-193.95561121518108</v>
      </c>
      <c r="AF43" s="108">
        <f t="shared" si="20"/>
        <v>0.90302219439240949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3878</v>
      </c>
      <c r="G44" s="119">
        <f t="shared" si="21"/>
        <v>227522.26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1805.1093623021295</v>
      </c>
      <c r="N44" s="104">
        <f t="shared" si="15"/>
        <v>78.483015752266496</v>
      </c>
      <c r="O44" s="106">
        <f t="shared" si="16"/>
        <v>0</v>
      </c>
      <c r="P44" s="107">
        <f t="shared" si="17"/>
        <v>-8.4735059868639411</v>
      </c>
      <c r="Q44" s="108">
        <f t="shared" si="18"/>
        <v>0.90255468115106463</v>
      </c>
      <c r="R44" s="303"/>
      <c r="S44" s="46">
        <v>0.5263888888888888</v>
      </c>
      <c r="T44" s="118">
        <v>0.61590277777777769</v>
      </c>
      <c r="U44" s="109">
        <v>55.583333333333286</v>
      </c>
      <c r="V44" s="110">
        <v>128.900777348611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9"/>
        <v>-194.89063769787049</v>
      </c>
      <c r="AF44" s="108">
        <f t="shared" si="20"/>
        <v>0.90255468115106474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1805.8033940731293</v>
      </c>
      <c r="N55" s="136">
        <f t="shared" ref="N55:N61" si="26">M55/L55</f>
        <v>79.667796797343939</v>
      </c>
      <c r="O55" s="137">
        <f t="shared" ref="O55:O61" si="27">L55-I55</f>
        <v>0</v>
      </c>
      <c r="P55" s="138">
        <f t="shared" ref="P55:P61" si="28">N55-K55</f>
        <v>-8.5674973203031186</v>
      </c>
      <c r="Q55" s="139">
        <f t="shared" ref="Q55:Q61" si="29">N55/K55</f>
        <v>0.90290169703656464</v>
      </c>
      <c r="R55" s="304"/>
      <c r="S55" s="140">
        <v>0.20833333333333334</v>
      </c>
      <c r="T55" s="141">
        <v>0.61590277777777769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30">M55-J55</f>
        <v>-194.19660592687069</v>
      </c>
      <c r="AF55" s="139">
        <f t="shared" ref="AF55:AF61" si="31">M55/J55</f>
        <v>0.90290169703656464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1801</v>
      </c>
      <c r="G56" s="146">
        <f t="shared" ref="G56:G61" si="32">E56*F56</f>
        <v>51976.86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3192.7934728031528</v>
      </c>
      <c r="N56" s="150">
        <f t="shared" si="26"/>
        <v>177.37741515573072</v>
      </c>
      <c r="O56" s="152">
        <f t="shared" si="27"/>
        <v>0</v>
      </c>
      <c r="P56" s="153">
        <f t="shared" si="28"/>
        <v>-22.622584844269284</v>
      </c>
      <c r="Q56" s="154">
        <f t="shared" si="29"/>
        <v>0.88688707577865356</v>
      </c>
      <c r="R56" s="302">
        <f>Q72</f>
        <v>0.89981112220692017</v>
      </c>
      <c r="S56" s="155">
        <v>0.20833333333333334</v>
      </c>
      <c r="T56" s="156">
        <v>0.2318287037037037</v>
      </c>
      <c r="U56" s="157"/>
      <c r="V56" s="158">
        <v>33.844970218235687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30"/>
        <v>-407.20652719684722</v>
      </c>
      <c r="AF56" s="154">
        <f t="shared" si="31"/>
        <v>0.88688707577865356</v>
      </c>
      <c r="AG56" s="307">
        <f>AF72</f>
        <v>0.89981112220692017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1183</v>
      </c>
      <c r="G57" s="101">
        <f t="shared" si="32"/>
        <v>43451.59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3192.3370138208675</v>
      </c>
      <c r="N57" s="104">
        <f t="shared" si="26"/>
        <v>152.01604827718415</v>
      </c>
      <c r="O57" s="106">
        <f t="shared" si="27"/>
        <v>0</v>
      </c>
      <c r="P57" s="107">
        <f t="shared" si="28"/>
        <v>-19.412523151387262</v>
      </c>
      <c r="Q57" s="108">
        <f t="shared" si="29"/>
        <v>0.88676028161690768</v>
      </c>
      <c r="R57" s="303"/>
      <c r="S57" s="46">
        <v>0.23541666666666669</v>
      </c>
      <c r="T57" s="47">
        <v>0.25085648148148149</v>
      </c>
      <c r="U57" s="109">
        <v>5.1666666666667016</v>
      </c>
      <c r="V57" s="110">
        <v>22.23449457018479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30"/>
        <v>-407.66298617913253</v>
      </c>
      <c r="AF57" s="108">
        <f t="shared" si="31"/>
        <v>0.88676028161690768</v>
      </c>
      <c r="AG57" s="308"/>
    </row>
    <row r="58" spans="1:33" ht="15.75" customHeight="1">
      <c r="A58" s="297"/>
      <c r="B58" s="98" t="s">
        <v>195</v>
      </c>
      <c r="C58" s="377" t="s">
        <v>205</v>
      </c>
      <c r="D58" s="377"/>
      <c r="E58" s="99">
        <v>46.93</v>
      </c>
      <c r="F58" s="100">
        <v>1655</v>
      </c>
      <c r="G58" s="101">
        <f t="shared" si="32"/>
        <v>77669.149999999994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3257.0026424568314</v>
      </c>
      <c r="N58" s="104">
        <f t="shared" si="26"/>
        <v>141.60881054160137</v>
      </c>
      <c r="O58" s="106">
        <f t="shared" si="27"/>
        <v>0</v>
      </c>
      <c r="P58" s="107">
        <f t="shared" si="28"/>
        <v>-14.91292858883341</v>
      </c>
      <c r="Q58" s="108">
        <f t="shared" si="29"/>
        <v>0.9047229562380088</v>
      </c>
      <c r="R58" s="303"/>
      <c r="S58" s="46">
        <v>0.25486111111111109</v>
      </c>
      <c r="T58" s="47">
        <v>0.27603009259259259</v>
      </c>
      <c r="U58" s="109">
        <v>5.7666666666666355</v>
      </c>
      <c r="V58" s="110">
        <v>30.488154570576505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30"/>
        <v>-342.99735754316862</v>
      </c>
      <c r="AF58" s="108">
        <f t="shared" si="31"/>
        <v>0.90472295623800869</v>
      </c>
      <c r="AG58" s="308"/>
    </row>
    <row r="59" spans="1:33" ht="15.75" customHeight="1">
      <c r="A59" s="297"/>
      <c r="B59" s="98" t="s">
        <v>195</v>
      </c>
      <c r="C59" s="377" t="s">
        <v>215</v>
      </c>
      <c r="D59" s="377"/>
      <c r="E59" s="99">
        <v>36.729999999999997</v>
      </c>
      <c r="F59" s="100">
        <v>2983</v>
      </c>
      <c r="G59" s="101">
        <f t="shared" si="32"/>
        <v>109565.59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3258.4981917882142</v>
      </c>
      <c r="N59" s="104">
        <f t="shared" si="26"/>
        <v>171.49990483095863</v>
      </c>
      <c r="O59" s="106">
        <f t="shared" si="27"/>
        <v>0</v>
      </c>
      <c r="P59" s="107">
        <f t="shared" si="28"/>
        <v>-17.973779379567702</v>
      </c>
      <c r="Q59" s="108">
        <f t="shared" si="29"/>
        <v>0.90513838660783719</v>
      </c>
      <c r="R59" s="303"/>
      <c r="S59" s="46">
        <v>0.27916666666666662</v>
      </c>
      <c r="T59" s="47">
        <v>0.31730324074074068</v>
      </c>
      <c r="U59" s="109">
        <v>4.5166666666666</v>
      </c>
      <c r="V59" s="110">
        <v>54.927144182878465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30"/>
        <v>-341.50180821178583</v>
      </c>
      <c r="AF59" s="198">
        <f t="shared" si="31"/>
        <v>0.9051383866078373</v>
      </c>
      <c r="AG59" s="308"/>
    </row>
    <row r="60" spans="1:33" ht="15.75" customHeight="1">
      <c r="A60" s="298"/>
      <c r="B60" s="98" t="s">
        <v>195</v>
      </c>
      <c r="C60" s="377" t="s">
        <v>198</v>
      </c>
      <c r="D60" s="377"/>
      <c r="E60" s="99">
        <v>37.799999999999997</v>
      </c>
      <c r="F60" s="103">
        <v>4667</v>
      </c>
      <c r="G60" s="101">
        <f t="shared" si="32"/>
        <v>176412.59999999998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3269.7289188004165</v>
      </c>
      <c r="N60" s="104">
        <f t="shared" si="26"/>
        <v>163.48644594002081</v>
      </c>
      <c r="O60" s="106">
        <f t="shared" si="27"/>
        <v>0</v>
      </c>
      <c r="P60" s="107">
        <f t="shared" si="28"/>
        <v>-16.513554059979185</v>
      </c>
      <c r="Q60" s="108">
        <f t="shared" si="29"/>
        <v>0.90825803300011565</v>
      </c>
      <c r="R60" s="303"/>
      <c r="S60" s="46">
        <v>0.32083333333333325</v>
      </c>
      <c r="T60" s="47">
        <v>0.38030092592592585</v>
      </c>
      <c r="U60" s="109">
        <v>5.083333333333302</v>
      </c>
      <c r="V60" s="110">
        <v>85.640127042315328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30"/>
        <v>-330.27108119958348</v>
      </c>
      <c r="AF60" s="198">
        <f t="shared" si="31"/>
        <v>0.90825803300011565</v>
      </c>
      <c r="AG60" s="308"/>
    </row>
    <row r="61" spans="1:33" ht="15.75" customHeight="1">
      <c r="A61" s="298"/>
      <c r="B61" s="98" t="s">
        <v>195</v>
      </c>
      <c r="C61" s="377" t="s">
        <v>197</v>
      </c>
      <c r="D61" s="377"/>
      <c r="E61" s="99">
        <v>38.479999999999997</v>
      </c>
      <c r="F61" s="103">
        <v>3919</v>
      </c>
      <c r="G61" s="119">
        <f t="shared" si="32"/>
        <v>150803.12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3265.5599999999918</v>
      </c>
      <c r="N61" s="104">
        <f t="shared" si="26"/>
        <v>171.87157894736799</v>
      </c>
      <c r="O61" s="106">
        <f t="shared" si="27"/>
        <v>0</v>
      </c>
      <c r="P61" s="107">
        <f t="shared" si="28"/>
        <v>-17.602105263158336</v>
      </c>
      <c r="Q61" s="108">
        <f t="shared" si="29"/>
        <v>0.90709999999999769</v>
      </c>
      <c r="R61" s="303"/>
      <c r="S61" s="46">
        <v>0.38333333333333325</v>
      </c>
      <c r="T61" s="118">
        <v>0.43333333333333324</v>
      </c>
      <c r="U61" s="109">
        <v>5</v>
      </c>
      <c r="V61" s="110">
        <v>72.006026531437371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30"/>
        <v>-334.44000000000824</v>
      </c>
      <c r="AF61" s="198">
        <f t="shared" si="31"/>
        <v>0.90709999999999769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3239.3200399449124</v>
      </c>
      <c r="N72" s="136">
        <f>M72/L72</f>
        <v>161.96600199724563</v>
      </c>
      <c r="O72" s="137">
        <f>L72-I72</f>
        <v>0</v>
      </c>
      <c r="P72" s="138">
        <f>N72-K72</f>
        <v>-18.033998002754373</v>
      </c>
      <c r="Q72" s="139">
        <f>N72/K72</f>
        <v>0.89981112220692017</v>
      </c>
      <c r="R72" s="304"/>
      <c r="S72" s="140">
        <v>0.20833333333333334</v>
      </c>
      <c r="T72" s="141">
        <v>0.43333333333333324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-360.67996005508758</v>
      </c>
      <c r="AF72" s="139">
        <f>M72/J72</f>
        <v>0.89981112220692017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2991</v>
      </c>
      <c r="G73" s="119">
        <f t="shared" ref="G73:G75" si="38">E73*F73</f>
        <v>68284.53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2261.3009288278131</v>
      </c>
      <c r="N73" s="104">
        <f>M73/L73</f>
        <v>376.88348813796887</v>
      </c>
      <c r="O73" s="106">
        <f>L73-I73</f>
        <v>0</v>
      </c>
      <c r="P73" s="107">
        <f>N73-K73</f>
        <v>-39.783178528697817</v>
      </c>
      <c r="Q73" s="108">
        <f>N73/K73</f>
        <v>0.90452037153112519</v>
      </c>
      <c r="R73" s="302">
        <f>Q89</f>
        <v>0.90494938188814267</v>
      </c>
      <c r="S73" s="46">
        <v>0.32152777777777775</v>
      </c>
      <c r="T73" s="118">
        <v>0.37663194444444442</v>
      </c>
      <c r="U73" s="109">
        <v>5.083333333333302</v>
      </c>
      <c r="V73" s="110">
        <v>79.361396668698305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-238.6990711721869</v>
      </c>
      <c r="AF73" s="154">
        <f>M73/J73</f>
        <v>0.90452037153112519</v>
      </c>
      <c r="AG73" s="307">
        <f>AF89</f>
        <v>0.90494938188814267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1445</v>
      </c>
      <c r="G74" s="119">
        <f t="shared" si="38"/>
        <v>33509.550000000003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2262.1667683454925</v>
      </c>
      <c r="N74" s="104">
        <f>M74/L74</f>
        <v>377.02779472424874</v>
      </c>
      <c r="O74" s="121">
        <f>L74-I74</f>
        <v>0</v>
      </c>
      <c r="P74" s="122">
        <f>N74-K74</f>
        <v>-39.63887194241795</v>
      </c>
      <c r="Q74" s="123">
        <f>N74/K74</f>
        <v>0.90486670733819696</v>
      </c>
      <c r="R74" s="303"/>
      <c r="S74" s="46">
        <v>0.38055555555555554</v>
      </c>
      <c r="T74" s="118">
        <v>0.40716435185185185</v>
      </c>
      <c r="U74" s="109">
        <v>5.6500000000000039</v>
      </c>
      <c r="V74" s="110">
        <v>38.326086835503645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-237.83323165450747</v>
      </c>
      <c r="AF74" s="108">
        <f>M74/J74</f>
        <v>0.90486670733819696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2685</v>
      </c>
      <c r="G75" s="119">
        <f t="shared" si="38"/>
        <v>96364.650000000009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2963.1785391872972</v>
      </c>
      <c r="N75" s="104">
        <f>M75/L75</f>
        <v>592.63570783745945</v>
      </c>
      <c r="O75" s="121">
        <f>L75-I75</f>
        <v>0</v>
      </c>
      <c r="P75" s="122">
        <f>N75-K75</f>
        <v>-61.964292162540573</v>
      </c>
      <c r="Q75" s="123">
        <f>N75/K75</f>
        <v>0.90534021973336298</v>
      </c>
      <c r="R75" s="303"/>
      <c r="S75" s="46">
        <v>0.41111111111111109</v>
      </c>
      <c r="T75" s="118">
        <v>0.4488657407407407</v>
      </c>
      <c r="U75" s="109">
        <v>5.6833333333333158</v>
      </c>
      <c r="V75" s="110">
        <v>54.367294400081761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-309.82146081270275</v>
      </c>
      <c r="AF75" s="108">
        <f>M75/J75</f>
        <v>0.90534021973336309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2495.5487454535346</v>
      </c>
      <c r="N89" s="136">
        <f>M89/L89</f>
        <v>440.3909550800355</v>
      </c>
      <c r="O89" s="137">
        <f>L89-I89</f>
        <v>0</v>
      </c>
      <c r="P89" s="138">
        <f>N89-K89</f>
        <v>-46.256103743493838</v>
      </c>
      <c r="Q89" s="139">
        <f>N89/K89</f>
        <v>0.90494938188814267</v>
      </c>
      <c r="R89" s="304"/>
      <c r="S89" s="140">
        <v>0.20833333333333334</v>
      </c>
      <c r="T89" s="141">
        <v>0.4488657407407407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-262.11792121313192</v>
      </c>
      <c r="AF89" s="139">
        <f>M89/J89</f>
        <v>0.90494938188814267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2453</v>
      </c>
      <c r="G90" s="146">
        <f t="shared" ref="G90:G91" si="42">E90*F90</f>
        <v>38046.03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3795.8550696645193</v>
      </c>
      <c r="N90" s="150">
        <f>M90/L90</f>
        <v>632.64251161075322</v>
      </c>
      <c r="O90" s="152">
        <f>L90-I90</f>
        <v>0</v>
      </c>
      <c r="P90" s="153">
        <f>N90-K90</f>
        <v>-67.357488389246782</v>
      </c>
      <c r="Q90" s="154">
        <f>N90/K90</f>
        <v>0.90377501658679027</v>
      </c>
      <c r="R90" s="302">
        <f>Q106</f>
        <v>0.90393739263106587</v>
      </c>
      <c r="S90" s="155">
        <v>0.25</v>
      </c>
      <c r="T90" s="156">
        <v>0.2769212962962963</v>
      </c>
      <c r="U90" s="157"/>
      <c r="V90" s="158">
        <v>38.773872368369396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-404.14493033548069</v>
      </c>
      <c r="AF90" s="154">
        <f>M90/J90</f>
        <v>0.90377501658679027</v>
      </c>
      <c r="AG90" s="307">
        <f>AF106</f>
        <v>0.90393739263106587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2546</v>
      </c>
      <c r="G91" s="101">
        <f t="shared" si="42"/>
        <v>38215.46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3797.2190284364342</v>
      </c>
      <c r="N91" s="104">
        <f>M91/L91</f>
        <v>632.86983807273907</v>
      </c>
      <c r="O91" s="106">
        <f>L91-I91</f>
        <v>0</v>
      </c>
      <c r="P91" s="107">
        <f>N91-K91</f>
        <v>-67.130161927260929</v>
      </c>
      <c r="Q91" s="108">
        <f>N91/K91</f>
        <v>0.90409976867534148</v>
      </c>
      <c r="R91" s="303"/>
      <c r="S91" s="46">
        <v>0.27986111111111112</v>
      </c>
      <c r="T91" s="47">
        <v>0.30778935185185186</v>
      </c>
      <c r="U91" s="109">
        <v>5</v>
      </c>
      <c r="V91" s="110">
        <v>40.229441297965202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-402.7809715635658</v>
      </c>
      <c r="AF91" s="108">
        <f>M91/J91</f>
        <v>0.90409976867534148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3796.5370490504765</v>
      </c>
      <c r="N106" s="136">
        <f>M106/L106</f>
        <v>632.75617484174609</v>
      </c>
      <c r="O106" s="137">
        <f>L106-I106</f>
        <v>0</v>
      </c>
      <c r="P106" s="138">
        <f>N106-K106</f>
        <v>-67.243825158253912</v>
      </c>
      <c r="Q106" s="139">
        <f>N106/K106</f>
        <v>0.90393739263106587</v>
      </c>
      <c r="R106" s="304"/>
      <c r="S106" s="140">
        <v>0.25</v>
      </c>
      <c r="T106" s="141">
        <v>0.30778935185185186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-403.46295094952347</v>
      </c>
      <c r="AF106" s="139">
        <f>M106/J106</f>
        <v>0.90393739263106587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1608</v>
      </c>
      <c r="G107" s="146">
        <f t="shared" ref="G107:G109" si="46">E107*F107</f>
        <v>93537.36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02">
        <f>Q123</f>
        <v>0.95119940476190479</v>
      </c>
      <c r="S107" s="155">
        <v>0.70833333333333337</v>
      </c>
      <c r="T107" s="156">
        <v>0.74543981481481481</v>
      </c>
      <c r="U107" s="157"/>
      <c r="V107" s="158">
        <v>53.439680957128616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-194.59999999999991</v>
      </c>
      <c r="AF107" s="154">
        <f>M107/J107</f>
        <v>0.90270000000000006</v>
      </c>
      <c r="AG107" s="307">
        <f>AF123</f>
        <v>0.90283333333333338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1830</v>
      </c>
      <c r="G108" s="101">
        <f t="shared" si="46"/>
        <v>92726.1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03"/>
      <c r="S108" s="46">
        <v>0.74861111111111112</v>
      </c>
      <c r="T108" s="47">
        <v>0.79083333333333339</v>
      </c>
      <c r="U108" s="109">
        <v>4.5666666666666877</v>
      </c>
      <c r="V108" s="110">
        <v>60.8108108108108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-194.39999999999986</v>
      </c>
      <c r="AF108" s="108">
        <f>M108/J108</f>
        <v>0.90280000000000005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1344</v>
      </c>
      <c r="G109" s="101">
        <f t="shared" si="46"/>
        <v>77011.199999999997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03"/>
      <c r="S109" s="46">
        <v>0.7944444444444444</v>
      </c>
      <c r="T109" s="47">
        <v>0.8254513888888888</v>
      </c>
      <c r="U109" s="109">
        <v>5.1999999999998536</v>
      </c>
      <c r="V109" s="110">
        <v>44.651162790697676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1805.6666666666667</v>
      </c>
      <c r="N123" s="136">
        <f>M123/L123</f>
        <v>96.732142857142861</v>
      </c>
      <c r="O123" s="137">
        <f>L123-I123</f>
        <v>-1</v>
      </c>
      <c r="P123" s="138">
        <f>N123-K123</f>
        <v>-4.962772397094426</v>
      </c>
      <c r="Q123" s="139">
        <f>N123/K123</f>
        <v>0.95119940476190479</v>
      </c>
      <c r="R123" s="304"/>
      <c r="S123" s="140">
        <v>0.70833333333333337</v>
      </c>
      <c r="T123" s="141">
        <v>0.8254513888888888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-194.33333333333326</v>
      </c>
      <c r="AF123" s="139">
        <f>M123/J123</f>
        <v>0.90283333333333338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1591</v>
      </c>
      <c r="G124" s="146">
        <f t="shared" ref="G124:G126" si="53">E124*F124</f>
        <v>90480.17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1803.8185642727767</v>
      </c>
      <c r="N124" s="150">
        <f>M124/L124</f>
        <v>78.426894098816376</v>
      </c>
      <c r="O124" s="152">
        <f>L124-I124</f>
        <v>0</v>
      </c>
      <c r="P124" s="153">
        <f>N124-K124</f>
        <v>-8.529627640314061</v>
      </c>
      <c r="Q124" s="154">
        <f>N124/K124</f>
        <v>0.90190928213638832</v>
      </c>
      <c r="R124" s="302">
        <f>Q140</f>
        <v>0.90254396510085655</v>
      </c>
      <c r="S124" s="155">
        <v>0.70833333333333337</v>
      </c>
      <c r="T124" s="156">
        <v>0.7450810185185186</v>
      </c>
      <c r="U124" s="157"/>
      <c r="V124" s="158">
        <v>52.921065283794455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-196.18143572722329</v>
      </c>
      <c r="AF124" s="154">
        <f>M124/J124</f>
        <v>0.90190928213638832</v>
      </c>
      <c r="AG124" s="374">
        <f>AF140</f>
        <v>0.90254396510085655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2233</v>
      </c>
      <c r="G125" s="101">
        <f t="shared" si="53"/>
        <v>126812.06999999999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1805.7667199915481</v>
      </c>
      <c r="N125" s="104">
        <f>M125/L125</f>
        <v>78.511596521371658</v>
      </c>
      <c r="O125" s="106">
        <f>L125-I125</f>
        <v>0</v>
      </c>
      <c r="P125" s="107">
        <f>N125-K125</f>
        <v>-8.4449252177587795</v>
      </c>
      <c r="Q125" s="108">
        <f>N125/K125</f>
        <v>0.90288335999577407</v>
      </c>
      <c r="R125" s="303"/>
      <c r="S125" s="46">
        <v>0.74861111111111112</v>
      </c>
      <c r="T125" s="47">
        <v>0.80012731481481481</v>
      </c>
      <c r="U125" s="109">
        <v>5.083333333333222</v>
      </c>
      <c r="V125" s="110">
        <v>74.195630319639008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-194.23328000845186</v>
      </c>
      <c r="AF125" s="108">
        <f>M125/J125</f>
        <v>0.90288335999577407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3270</v>
      </c>
      <c r="G126" s="101">
        <f t="shared" si="53"/>
        <v>155652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1805.6785063408145</v>
      </c>
      <c r="N126" s="104">
        <f>M126/L126</f>
        <v>78.5077611452528</v>
      </c>
      <c r="O126" s="106">
        <f>L126-I126</f>
        <v>0</v>
      </c>
      <c r="P126" s="107">
        <f>N126-K126</f>
        <v>-8.4487605938776369</v>
      </c>
      <c r="Q126" s="108">
        <f>N126/K126</f>
        <v>0.90283925317040714</v>
      </c>
      <c r="R126" s="303"/>
      <c r="S126" s="46">
        <v>0.8041666666666667</v>
      </c>
      <c r="T126" s="47">
        <v>0.87961805555555561</v>
      </c>
      <c r="U126" s="109">
        <v>5.8166666666667233</v>
      </c>
      <c r="V126" s="110">
        <v>108.657216282425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-194.32149365918553</v>
      </c>
      <c r="AF126" s="108">
        <f>M126/J126</f>
        <v>0.90283925317040725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1805.0879302017131</v>
      </c>
      <c r="N140" s="136">
        <f>M140/L140</f>
        <v>78.482083921813611</v>
      </c>
      <c r="O140" s="137">
        <f>L140-I140</f>
        <v>0</v>
      </c>
      <c r="P140" s="138">
        <f>N140-K140</f>
        <v>-8.4744378173168258</v>
      </c>
      <c r="Q140" s="139">
        <f>N140/K140</f>
        <v>0.90254396510085655</v>
      </c>
      <c r="R140" s="304"/>
      <c r="S140" s="140">
        <v>0.70833333333333337</v>
      </c>
      <c r="T140" s="141">
        <v>0.87961805555555561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-194.91206979828689</v>
      </c>
      <c r="AF140" s="139">
        <f>M140/J140</f>
        <v>0.90254396510085655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70" priority="2" operator="greaterThan">
      <formula>0</formula>
    </cfRule>
  </conditionalFormatting>
  <conditionalFormatting sqref="P5:P140 AE5:AE140">
    <cfRule type="cellIs" dxfId="469" priority="5" operator="lessThan">
      <formula>0</formula>
    </cfRule>
  </conditionalFormatting>
  <conditionalFormatting sqref="Q5:Q140 AF5:AF140">
    <cfRule type="cellIs" dxfId="468" priority="3" operator="greaterThan">
      <formula>1</formula>
    </cfRule>
    <cfRule type="cellIs" dxfId="467" priority="4" operator="lessThan">
      <formula>0.8</formula>
    </cfRule>
  </conditionalFormatting>
  <conditionalFormatting sqref="AG5 R5:R140 AG107:AG124">
    <cfRule type="cellIs" dxfId="466" priority="6" operator="lessThan">
      <formula>0.8</formula>
    </cfRule>
  </conditionalFormatting>
  <conditionalFormatting sqref="AG22">
    <cfRule type="cellIs" dxfId="465" priority="11" operator="lessThan">
      <formula>0.8</formula>
    </cfRule>
  </conditionalFormatting>
  <conditionalFormatting sqref="AG37">
    <cfRule type="cellIs" dxfId="464" priority="10" operator="lessThan">
      <formula>0.8</formula>
    </cfRule>
  </conditionalFormatting>
  <conditionalFormatting sqref="AG39:AG74">
    <cfRule type="cellIs" dxfId="463" priority="8" operator="lessThan">
      <formula>0.8</formula>
    </cfRule>
  </conditionalFormatting>
  <conditionalFormatting sqref="AG80:AG88">
    <cfRule type="cellIs" dxfId="462" priority="9" operator="lessThan">
      <formula>0.8</formula>
    </cfRule>
  </conditionalFormatting>
  <conditionalFormatting sqref="AG90:AG95">
    <cfRule type="cellIs" dxfId="461" priority="7" operator="lessThan">
      <formula>0.8</formula>
    </cfRule>
  </conditionalFormatting>
  <conditionalFormatting sqref="AG139">
    <cfRule type="cellIs" dxfId="460" priority="1" operator="lessThan">
      <formula>0.8</formula>
    </cfRule>
  </conditionalFormatting>
  <dataValidations count="1">
    <dataValidation type="list" allowBlank="1" showInputMessage="1" showErrorMessage="1" sqref="AA5:AB140" xr:uid="{29B60212-BF76-43AA-A1E9-4B5B5981A56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F05F-DD24-47BE-833F-5E972C60C5AA}">
  <sheetPr codeName="工作表16">
    <tabColor theme="8" tint="0.59999389629810485"/>
  </sheetPr>
  <dimension ref="B1:AR42"/>
  <sheetViews>
    <sheetView zoomScale="70" zoomScaleNormal="70" workbookViewId="0">
      <selection activeCell="I49" sqref="I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253</v>
      </c>
      <c r="D3" s="278"/>
      <c r="E3" s="3" t="s">
        <v>2</v>
      </c>
      <c r="F3" s="279">
        <f>'0920(18度C)'!D1+'0920(4度C)'!D1</f>
        <v>171574</v>
      </c>
      <c r="G3" s="280"/>
      <c r="H3" s="3" t="s">
        <v>3</v>
      </c>
      <c r="I3" s="281">
        <f>'0920(18度C)'!F1+'0920(4度C)'!F1</f>
        <v>5459051.9000000004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480.25898285487301</v>
      </c>
      <c r="F6" s="254" t="e">
        <f>AVERAGE(#REF!,D14:K14)</f>
        <v>#REF!</v>
      </c>
      <c r="G6" s="255">
        <f>AVERAGE(D14:K14)</f>
        <v>275.96196982282606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'0920(4度C)'!Y2</f>
        <v>0</v>
      </c>
      <c r="P6" s="244">
        <f>'0920(4度C)'!Z2</f>
        <v>0</v>
      </c>
      <c r="Q6" s="244">
        <f>'0920(4度C)'!AC2</f>
        <v>0</v>
      </c>
      <c r="R6" s="244">
        <f>'0920(4度C)'!AD2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436.33867954691766</v>
      </c>
      <c r="F7" s="250" t="e">
        <f>AVERAGE(#REF!,D15:K15)</f>
        <v>#REF!</v>
      </c>
      <c r="G7" s="251">
        <f>AVERAGE(D15:K15)</f>
        <v>249.35820263744486</v>
      </c>
      <c r="H7" s="252"/>
      <c r="I7" s="251">
        <f>AVERAGE(L15:O15)</f>
        <v>87.590379642324805</v>
      </c>
      <c r="J7" s="252"/>
      <c r="K7" s="251">
        <f>AVERAGE(D33:O33)</f>
        <v>677.77748142136966</v>
      </c>
      <c r="L7" s="252"/>
      <c r="M7" s="251">
        <f>AVERAGE(P33:X33)</f>
        <v>649.74474298897121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0.90640647369115923</v>
      </c>
      <c r="F8" s="258" t="e">
        <f>AVERAGE(D16:K16,#REF!)</f>
        <v>#REF!</v>
      </c>
      <c r="G8" s="236">
        <f>AVERAGE(D16:K16)</f>
        <v>0.90284092863177712</v>
      </c>
      <c r="H8" s="237"/>
      <c r="I8" s="236">
        <f>AVERAGE(L16:O16)</f>
        <v>0.926691151601021</v>
      </c>
      <c r="J8" s="237"/>
      <c r="K8" s="236">
        <f>AVERAGE(D34:O34)</f>
        <v>0.9057387769560783</v>
      </c>
      <c r="L8" s="237"/>
      <c r="M8" s="236">
        <f>AVERAGE(P34:X34)</f>
        <v>0.9022801490603829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76.957906536725446</v>
      </c>
      <c r="F15" s="35">
        <v>104.39010825101302</v>
      </c>
      <c r="G15" s="35">
        <v>79.662208702379999</v>
      </c>
      <c r="H15" s="35">
        <v>161.98100199724561</v>
      </c>
      <c r="I15" s="35">
        <v>440.30566675158178</v>
      </c>
      <c r="J15" s="35">
        <v>632.85232358572341</v>
      </c>
      <c r="K15" s="36" t="s">
        <v>42</v>
      </c>
      <c r="L15" s="34" t="s">
        <v>42</v>
      </c>
      <c r="M15" s="204">
        <v>96.717857142857156</v>
      </c>
      <c r="N15" s="35">
        <v>78.462902141792455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0.90277544206543303</v>
      </c>
      <c r="F16" s="42">
        <f t="shared" si="0"/>
        <v>0.90268843607468441</v>
      </c>
      <c r="G16" s="42">
        <f t="shared" si="0"/>
        <v>0.90283836529364003</v>
      </c>
      <c r="H16" s="42">
        <f t="shared" si="0"/>
        <v>0.89989445554025338</v>
      </c>
      <c r="I16" s="42">
        <f t="shared" si="0"/>
        <v>0.90477412483704722</v>
      </c>
      <c r="J16" s="42">
        <f t="shared" si="0"/>
        <v>0.90407474797960485</v>
      </c>
      <c r="K16" s="43" t="s">
        <v>42</v>
      </c>
      <c r="L16" s="41" t="s">
        <v>42</v>
      </c>
      <c r="M16" s="44">
        <f>M15/M14</f>
        <v>0.95105892857142871</v>
      </c>
      <c r="N16" s="42">
        <f>N15/N14</f>
        <v>0.90232337463061318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0.63996527777777779</v>
      </c>
      <c r="F18" s="47">
        <v>0.53741898148148148</v>
      </c>
      <c r="G18" s="47">
        <v>0.62775462962962969</v>
      </c>
      <c r="H18" s="47">
        <v>0.43606481481481479</v>
      </c>
      <c r="I18" s="47">
        <v>0.48179398148148139</v>
      </c>
      <c r="J18" s="47">
        <v>0.30534722222222221</v>
      </c>
      <c r="K18" s="47" t="s">
        <v>42</v>
      </c>
      <c r="L18" s="46" t="s">
        <v>42</v>
      </c>
      <c r="M18" s="48">
        <v>0.83819444444444435</v>
      </c>
      <c r="N18" s="47">
        <v>0.88604166666666662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287.48056980498791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764.30342852088052</v>
      </c>
      <c r="N33" s="35">
        <v>851.28658874402799</v>
      </c>
      <c r="O33" s="35">
        <v>808.03933861558244</v>
      </c>
      <c r="P33" s="34">
        <v>260.10935863149467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648.96388384740953</v>
      </c>
      <c r="W33" s="35">
        <v>840.32001593284349</v>
      </c>
      <c r="X33" s="37">
        <v>849.58571354413698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0.87841285218190757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0.92642839820712786</v>
      </c>
      <c r="N34" s="42">
        <f>N33/N32</f>
        <v>0.91084161758620275</v>
      </c>
      <c r="O34" s="42">
        <f>O33/O32</f>
        <v>0.90727223984907501</v>
      </c>
      <c r="P34" s="41">
        <f>P33/P32</f>
        <v>0.86703119543831553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0.92709126263915642</v>
      </c>
      <c r="W34" s="42">
        <f>W33/W32</f>
        <v>0.91034668392724716</v>
      </c>
      <c r="X34" s="45">
        <f>X33/X32</f>
        <v>0.90465145423681259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0.32291666666666669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0.48179398148148139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0.37559027777777776</v>
      </c>
      <c r="N36" s="47">
        <v>0.49708333333333349</v>
      </c>
      <c r="O36" s="47">
        <v>0.4999537037037039</v>
      </c>
      <c r="P36" s="46">
        <v>0.74333333333333329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0.75486111111111109</v>
      </c>
      <c r="W36" s="47">
        <v>1.1262731481481474</v>
      </c>
      <c r="X36" s="49">
        <v>1.0963194444444437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9A32-187B-4223-BF0B-1C5C1A95B9E0}">
  <sheetPr codeName="工作表17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9" sqref="I49"/>
      <selection pane="bottomLeft" activeCell="I49" sqref="I4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84083</v>
      </c>
      <c r="E1" s="86" t="s">
        <v>3</v>
      </c>
      <c r="F1" s="87">
        <f>SUM(G5:G140)</f>
        <v>1662324.8900000006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46285</v>
      </c>
      <c r="B2" s="348"/>
      <c r="C2" s="90" t="s">
        <v>40</v>
      </c>
      <c r="D2" s="91">
        <f>AVERAGE(N21,N38,N55,N72,N89,N106,N123,N140)</f>
        <v>663.76111220517032</v>
      </c>
      <c r="E2" s="91" t="s">
        <v>91</v>
      </c>
      <c r="F2" s="92">
        <f>F1/D1</f>
        <v>19.770047334181708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1520</v>
      </c>
      <c r="G5" s="146">
        <f t="shared" ref="G5:G9" si="0">E5*F5</f>
        <v>38972.800000000003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</v>
      </c>
      <c r="N5" s="150">
        <f>M5/L5</f>
        <v>321.86895511531822</v>
      </c>
      <c r="O5" s="152">
        <f>L5-I5</f>
        <v>0</v>
      </c>
      <c r="P5" s="153">
        <f>N5-K5</f>
        <v>-38.131044884681785</v>
      </c>
      <c r="Q5" s="154">
        <f>N5/K5</f>
        <v>0.89408043087588396</v>
      </c>
      <c r="R5" s="302">
        <f>Q21</f>
        <v>0.87841285218190757</v>
      </c>
      <c r="S5" s="155">
        <v>0.20833333333333334</v>
      </c>
      <c r="T5" s="156">
        <v>0.22800925925925927</v>
      </c>
      <c r="U5" s="157"/>
      <c r="V5" s="158">
        <v>28.334512711027116</v>
      </c>
      <c r="W5" s="159"/>
      <c r="X5" s="160"/>
      <c r="Y5" s="305"/>
      <c r="Z5" s="306"/>
      <c r="AA5" s="113">
        <f>M5-J5</f>
        <v>-381.31044884681796</v>
      </c>
      <c r="AB5" s="154">
        <f>M5/J5</f>
        <v>0.89408043087588385</v>
      </c>
      <c r="AC5" s="307">
        <f>AB21</f>
        <v>0.87841285218190757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2253</v>
      </c>
      <c r="G6" s="101">
        <f t="shared" si="0"/>
        <v>66508.56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03"/>
      <c r="S6" s="46">
        <v>0.23194444444444448</v>
      </c>
      <c r="T6" s="47">
        <v>0.26166666666666671</v>
      </c>
      <c r="U6" s="109">
        <v>5.6666666666666998</v>
      </c>
      <c r="V6" s="110">
        <v>42.812033059375239</v>
      </c>
      <c r="W6" s="111"/>
      <c r="X6" s="114"/>
      <c r="Y6" s="294"/>
      <c r="Z6" s="295"/>
      <c r="AA6" s="115">
        <f>M6-J6</f>
        <v>-442.47651092576507</v>
      </c>
      <c r="AB6" s="108">
        <f>M6/J6</f>
        <v>0.87708985807617634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2639</v>
      </c>
      <c r="G7" s="101">
        <f t="shared" si="0"/>
        <v>78774.150000000009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3156.6329517331887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03"/>
      <c r="S7" s="46">
        <v>0.26458333333333334</v>
      </c>
      <c r="T7" s="47">
        <v>0.29940972222222223</v>
      </c>
      <c r="U7" s="109">
        <v>5</v>
      </c>
      <c r="V7" s="110">
        <v>50.161042611261294</v>
      </c>
      <c r="W7" s="111"/>
      <c r="X7" s="114"/>
      <c r="Y7" s="294"/>
      <c r="Z7" s="295"/>
      <c r="AA7" s="115">
        <f>M7-J7</f>
        <v>-443.36704826681125</v>
      </c>
      <c r="AB7" s="108">
        <f>M7/J7</f>
        <v>0.87684248659255248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316</v>
      </c>
      <c r="G8" s="101">
        <f t="shared" si="0"/>
        <v>9480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3155.9965572078727</v>
      </c>
      <c r="N8" s="104">
        <f>M8/L8</f>
        <v>286.90877792798841</v>
      </c>
      <c r="O8" s="106">
        <f>L8-I8</f>
        <v>0</v>
      </c>
      <c r="P8" s="107">
        <f>N8-K8</f>
        <v>-40.363949344738842</v>
      </c>
      <c r="Q8" s="108">
        <f>N8/K8</f>
        <v>0.87666571033552021</v>
      </c>
      <c r="R8" s="303"/>
      <c r="S8" s="46">
        <v>0.30277777777777776</v>
      </c>
      <c r="T8" s="47">
        <v>0.30694444444444441</v>
      </c>
      <c r="U8" s="109">
        <v>4.8499999999999588</v>
      </c>
      <c r="V8" s="110">
        <v>6.007611116272578</v>
      </c>
      <c r="W8" s="111"/>
      <c r="X8" s="114"/>
      <c r="Y8" s="294"/>
      <c r="Z8" s="295"/>
      <c r="AA8" s="115">
        <f>M8-J8</f>
        <v>-444.00344279212732</v>
      </c>
      <c r="AB8" s="108">
        <f>M8/J8</f>
        <v>0.87666571033552021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860</v>
      </c>
      <c r="G9" s="101">
        <f t="shared" si="0"/>
        <v>24570.2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3122.5887901058559</v>
      </c>
      <c r="N9" s="104">
        <f>M9/L9</f>
        <v>260.2157325088213</v>
      </c>
      <c r="O9" s="106">
        <f>L9-I9</f>
        <v>0</v>
      </c>
      <c r="P9" s="107">
        <f>N9-K9</f>
        <v>-39.784267491178696</v>
      </c>
      <c r="Q9" s="108">
        <f>N9/K9</f>
        <v>0.86738577502940439</v>
      </c>
      <c r="R9" s="303"/>
      <c r="S9" s="46">
        <v>0.31111111111111106</v>
      </c>
      <c r="T9" s="47">
        <v>0.32258101851851845</v>
      </c>
      <c r="U9" s="109">
        <v>5.9999999999999787</v>
      </c>
      <c r="V9" s="110">
        <v>16.524750285243535</v>
      </c>
      <c r="W9" s="111"/>
      <c r="X9" s="114"/>
      <c r="Y9" s="294"/>
      <c r="Z9" s="295"/>
      <c r="AA9" s="115">
        <f>M9-J9</f>
        <v>-477.41120989414412</v>
      </c>
      <c r="AB9" s="108">
        <f>M9/J9</f>
        <v>0.86738577502940439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3162.2862678548672</v>
      </c>
      <c r="N21" s="136">
        <f>M21/L21</f>
        <v>287.48056980498791</v>
      </c>
      <c r="O21" s="137">
        <f>L21-I21</f>
        <v>0</v>
      </c>
      <c r="P21" s="138">
        <f>N21-K21</f>
        <v>-39.792157467739344</v>
      </c>
      <c r="Q21" s="139">
        <f>N21/K21</f>
        <v>0.87841285218190757</v>
      </c>
      <c r="R21" s="304"/>
      <c r="S21" s="140">
        <v>0.20833333333333334</v>
      </c>
      <c r="T21" s="141">
        <v>0.48179398148148139</v>
      </c>
      <c r="U21" s="142"/>
      <c r="V21" s="164"/>
      <c r="W21" s="165"/>
      <c r="X21" s="136"/>
      <c r="Y21" s="290"/>
      <c r="Z21" s="291"/>
      <c r="AA21" s="166">
        <f>M21-J21</f>
        <v>-437.71373214513278</v>
      </c>
      <c r="AB21" s="139">
        <f>M21/J21</f>
        <v>0.87841285218190757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1719</v>
      </c>
      <c r="G22" s="146">
        <f t="shared" ref="G22:G23" si="5">E22*F22</f>
        <v>31853.070000000003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3056.6919542023352</v>
      </c>
      <c r="N22" s="150">
        <f>M22/L22</f>
        <v>1018.8973180674451</v>
      </c>
      <c r="O22" s="152">
        <f>L22-I22</f>
        <v>0</v>
      </c>
      <c r="P22" s="153">
        <f>N22-K22</f>
        <v>-81.102681932554901</v>
      </c>
      <c r="Q22" s="154">
        <f>N22/K22</f>
        <v>0.92627028915222287</v>
      </c>
      <c r="R22" s="302">
        <f>Q38</f>
        <v>0.92642839820712786</v>
      </c>
      <c r="S22" s="155">
        <v>0.32291666666666669</v>
      </c>
      <c r="T22" s="156">
        <v>0.34634259259259259</v>
      </c>
      <c r="U22" s="157"/>
      <c r="V22" s="110">
        <v>33.742359892760305</v>
      </c>
      <c r="W22" s="159"/>
      <c r="X22" s="160"/>
      <c r="Y22" s="305"/>
      <c r="Z22" s="306"/>
      <c r="AA22" s="113">
        <f>M22-J22</f>
        <v>-243.30804579766482</v>
      </c>
      <c r="AB22" s="154">
        <f>M22/J22</f>
        <v>0.92627028915222276</v>
      </c>
      <c r="AC22" s="307">
        <f>AB38</f>
        <v>0.92642839820712786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1878</v>
      </c>
      <c r="G23" s="101">
        <f t="shared" si="5"/>
        <v>41916.959999999999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3057.7354739647085</v>
      </c>
      <c r="N23" s="104">
        <f>M23/L23</f>
        <v>611.54709479294172</v>
      </c>
      <c r="O23" s="106">
        <f>L23-I23</f>
        <v>0</v>
      </c>
      <c r="P23" s="107">
        <f>N23-K23</f>
        <v>-48.452905207058279</v>
      </c>
      <c r="Q23" s="108">
        <f>N23/K23</f>
        <v>0.92658650726203295</v>
      </c>
      <c r="R23" s="303"/>
      <c r="S23" s="46">
        <v>0.35</v>
      </c>
      <c r="T23" s="47">
        <v>0.37559027777777776</v>
      </c>
      <c r="U23" s="109">
        <v>5.2666666666666373</v>
      </c>
      <c r="V23" s="110">
        <v>36.850800521961865</v>
      </c>
      <c r="W23" s="111"/>
      <c r="X23" s="114"/>
      <c r="Y23" s="294"/>
      <c r="Z23" s="295"/>
      <c r="AA23" s="115">
        <f>M23-J23</f>
        <v>-242.26452603529151</v>
      </c>
      <c r="AB23" s="108">
        <f>M23/J23</f>
        <v>0.92658650726203284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3057.2137140835221</v>
      </c>
      <c r="N38" s="136">
        <f t="shared" ref="N38:N45" si="10">M38/L38</f>
        <v>764.30342852088052</v>
      </c>
      <c r="O38" s="137">
        <f t="shared" ref="O38:O45" si="11">L38-I38</f>
        <v>0</v>
      </c>
      <c r="P38" s="138">
        <f t="shared" ref="P38:P45" si="12">N38-K38</f>
        <v>-60.696571479119484</v>
      </c>
      <c r="Q38" s="139">
        <f t="shared" ref="Q38:Q45" si="13">N38/K38</f>
        <v>0.92642839820712786</v>
      </c>
      <c r="R38" s="304"/>
      <c r="S38" s="140">
        <v>0.32291666666666669</v>
      </c>
      <c r="T38" s="141">
        <v>0.37559027777777776</v>
      </c>
      <c r="U38" s="142"/>
      <c r="V38" s="164"/>
      <c r="W38" s="97"/>
      <c r="X38" s="67"/>
      <c r="Y38" s="290"/>
      <c r="Z38" s="291"/>
      <c r="AA38" s="166">
        <f t="shared" ref="AA38:AA45" si="14">M38-J38</f>
        <v>-242.78628591647794</v>
      </c>
      <c r="AB38" s="139">
        <f t="shared" ref="AB38:AB45" si="15">M38/J38</f>
        <v>0.92642839820712786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948</v>
      </c>
      <c r="G39" s="146">
        <f t="shared" ref="G39:G45" si="16">E39*F39</f>
        <v>23529.360000000001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3262.6150322587018</v>
      </c>
      <c r="N39" s="150">
        <f t="shared" si="10"/>
        <v>652.52300645174034</v>
      </c>
      <c r="O39" s="152">
        <f t="shared" si="11"/>
        <v>0</v>
      </c>
      <c r="P39" s="153">
        <f t="shared" si="12"/>
        <v>-67.476993548259657</v>
      </c>
      <c r="Q39" s="154">
        <f t="shared" si="13"/>
        <v>0.90628195340519491</v>
      </c>
      <c r="R39" s="302">
        <f>Q55</f>
        <v>0.91084161758620275</v>
      </c>
      <c r="S39" s="155">
        <v>0.25</v>
      </c>
      <c r="T39" s="156">
        <v>0.26210648148148147</v>
      </c>
      <c r="U39" s="157"/>
      <c r="V39" s="158">
        <v>17.433868059089427</v>
      </c>
      <c r="W39" s="159"/>
      <c r="X39" s="160"/>
      <c r="Y39" s="305"/>
      <c r="Z39" s="306"/>
      <c r="AA39" s="113">
        <f t="shared" si="14"/>
        <v>-337.38496774129817</v>
      </c>
      <c r="AB39" s="154">
        <f t="shared" si="15"/>
        <v>0.90628195340519491</v>
      </c>
      <c r="AC39" s="307">
        <f>AB55</f>
        <v>0.91084161758620275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811</v>
      </c>
      <c r="G40" s="101">
        <f t="shared" si="16"/>
        <v>20299.330000000002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3256.928649976137</v>
      </c>
      <c r="N40" s="104">
        <f t="shared" si="10"/>
        <v>651.38572999522739</v>
      </c>
      <c r="O40" s="106">
        <f t="shared" si="11"/>
        <v>0</v>
      </c>
      <c r="P40" s="107">
        <f t="shared" si="12"/>
        <v>-68.614270004772607</v>
      </c>
      <c r="Q40" s="108">
        <f t="shared" si="13"/>
        <v>0.90470240277114911</v>
      </c>
      <c r="R40" s="303"/>
      <c r="S40" s="46">
        <v>0.27152777777777781</v>
      </c>
      <c r="T40" s="47">
        <v>0.28189814814814818</v>
      </c>
      <c r="U40" s="109">
        <v>13.566666666666736</v>
      </c>
      <c r="V40" s="110">
        <v>14.940456248667445</v>
      </c>
      <c r="W40" s="111"/>
      <c r="X40" s="114"/>
      <c r="Y40" s="294"/>
      <c r="Z40" s="295"/>
      <c r="AA40" s="115">
        <f t="shared" si="14"/>
        <v>-343.07135002386303</v>
      </c>
      <c r="AB40" s="108">
        <f t="shared" si="15"/>
        <v>0.90470240277114911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1363</v>
      </c>
      <c r="G41" s="101">
        <f t="shared" si="16"/>
        <v>32439.4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3259.9074729861345</v>
      </c>
      <c r="N41" s="104">
        <f t="shared" si="10"/>
        <v>814.97686824653363</v>
      </c>
      <c r="O41" s="106">
        <f t="shared" si="11"/>
        <v>0</v>
      </c>
      <c r="P41" s="107">
        <f t="shared" si="12"/>
        <v>-85.023131753466373</v>
      </c>
      <c r="Q41" s="108">
        <f t="shared" si="13"/>
        <v>0.90552985360725957</v>
      </c>
      <c r="R41" s="303"/>
      <c r="S41" s="46">
        <v>0.2909722222222223</v>
      </c>
      <c r="T41" s="47">
        <v>0.30839120370370376</v>
      </c>
      <c r="U41" s="109">
        <v>13.066666666666737</v>
      </c>
      <c r="V41" s="110">
        <v>25.086601591513279</v>
      </c>
      <c r="W41" s="111"/>
      <c r="X41" s="114"/>
      <c r="Y41" s="294"/>
      <c r="Z41" s="295"/>
      <c r="AA41" s="115">
        <f t="shared" si="14"/>
        <v>-340.09252701386549</v>
      </c>
      <c r="AB41" s="108">
        <f t="shared" si="15"/>
        <v>0.90552985360725957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913</v>
      </c>
      <c r="G42" s="101">
        <f t="shared" si="16"/>
        <v>16598.34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3256.9293510876209</v>
      </c>
      <c r="N42" s="104">
        <f t="shared" si="10"/>
        <v>1085.6431170292069</v>
      </c>
      <c r="O42" s="106">
        <f t="shared" si="11"/>
        <v>0</v>
      </c>
      <c r="P42" s="107">
        <f t="shared" si="12"/>
        <v>-114.35688297079309</v>
      </c>
      <c r="Q42" s="108">
        <f t="shared" si="13"/>
        <v>0.90470259752433912</v>
      </c>
      <c r="R42" s="303"/>
      <c r="S42" s="46">
        <v>0.31805555555555565</v>
      </c>
      <c r="T42" s="47">
        <v>0.3297337962962964</v>
      </c>
      <c r="U42" s="109">
        <v>13.91666666666671</v>
      </c>
      <c r="V42" s="110">
        <v>16.819523574162496</v>
      </c>
      <c r="W42" s="111"/>
      <c r="X42" s="114"/>
      <c r="Y42" s="294"/>
      <c r="Z42" s="295"/>
      <c r="AA42" s="115">
        <f t="shared" si="14"/>
        <v>-343.07064891237906</v>
      </c>
      <c r="AB42" s="108">
        <f t="shared" si="15"/>
        <v>0.90470259752433912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1373</v>
      </c>
      <c r="G43" s="101">
        <f t="shared" si="16"/>
        <v>23437.11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3059.3664970687005</v>
      </c>
      <c r="N43" s="104">
        <f t="shared" si="10"/>
        <v>1019.7888323562335</v>
      </c>
      <c r="O43" s="106">
        <f t="shared" si="11"/>
        <v>0</v>
      </c>
      <c r="P43" s="107">
        <f t="shared" si="12"/>
        <v>-80.211167643766544</v>
      </c>
      <c r="Q43" s="108">
        <f t="shared" si="13"/>
        <v>0.92708075668748491</v>
      </c>
      <c r="R43" s="303"/>
      <c r="S43" s="46">
        <v>0.33888888888888902</v>
      </c>
      <c r="T43" s="47">
        <v>0.35758101851851865</v>
      </c>
      <c r="U43" s="109">
        <v>13.183333333333369</v>
      </c>
      <c r="V43" s="110">
        <v>26.927143275881306</v>
      </c>
      <c r="W43" s="111"/>
      <c r="X43" s="114"/>
      <c r="Y43" s="294"/>
      <c r="Z43" s="295"/>
      <c r="AA43" s="115">
        <f t="shared" si="14"/>
        <v>-240.63350293129952</v>
      </c>
      <c r="AB43" s="108">
        <f t="shared" si="15"/>
        <v>0.92708075668748502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3540</v>
      </c>
      <c r="G44" s="119">
        <f t="shared" si="16"/>
        <v>49666.2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2780.3978887068324</v>
      </c>
      <c r="N44" s="104">
        <f t="shared" si="10"/>
        <v>926.79929623561077</v>
      </c>
      <c r="O44" s="106">
        <f t="shared" si="11"/>
        <v>0</v>
      </c>
      <c r="P44" s="107">
        <f t="shared" si="12"/>
        <v>-73.200703764389232</v>
      </c>
      <c r="Q44" s="108">
        <f t="shared" si="13"/>
        <v>0.92679929623561075</v>
      </c>
      <c r="R44" s="303"/>
      <c r="S44" s="46">
        <v>0.36666666666666681</v>
      </c>
      <c r="T44" s="118">
        <v>0.41971064814814829</v>
      </c>
      <c r="U44" s="109">
        <v>13.083333333333353</v>
      </c>
      <c r="V44" s="110">
        <v>76.391944067684349</v>
      </c>
      <c r="W44" s="111"/>
      <c r="X44" s="114"/>
      <c r="Y44" s="294"/>
      <c r="Z44" s="295"/>
      <c r="AA44" s="115">
        <f t="shared" si="14"/>
        <v>-219.60211129316758</v>
      </c>
      <c r="AB44" s="108">
        <f t="shared" si="15"/>
        <v>0.92679929623561086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5310</v>
      </c>
      <c r="G45" s="119">
        <f t="shared" si="16"/>
        <v>75826.8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3257.306415260598</v>
      </c>
      <c r="N45" s="104">
        <f t="shared" si="10"/>
        <v>1085.768805086866</v>
      </c>
      <c r="O45" s="121">
        <f t="shared" si="11"/>
        <v>0</v>
      </c>
      <c r="P45" s="122">
        <f t="shared" si="12"/>
        <v>-114.231194913134</v>
      </c>
      <c r="Q45" s="123">
        <f t="shared" si="13"/>
        <v>0.90480733757238829</v>
      </c>
      <c r="R45" s="303"/>
      <c r="S45" s="46">
        <v>0.42916666666666681</v>
      </c>
      <c r="T45" s="118">
        <v>0.49708333333333349</v>
      </c>
      <c r="U45" s="109">
        <v>13.616666666666664</v>
      </c>
      <c r="V45" s="110">
        <v>97.810877879755964</v>
      </c>
      <c r="W45" s="111"/>
      <c r="X45" s="114"/>
      <c r="Y45" s="294"/>
      <c r="Z45" s="295"/>
      <c r="AA45" s="115">
        <f t="shared" si="14"/>
        <v>-342.69358473940201</v>
      </c>
      <c r="AB45" s="108">
        <f t="shared" si="15"/>
        <v>0.90480733757238829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3161.9216153349612</v>
      </c>
      <c r="N55" s="136">
        <f t="shared" ref="N55:N63" si="22">M55/L55</f>
        <v>851.28658874402799</v>
      </c>
      <c r="O55" s="137">
        <f t="shared" ref="O55:O63" si="23">L55-I55</f>
        <v>0</v>
      </c>
      <c r="P55" s="138">
        <f t="shared" ref="P55:P63" si="24">N55-K55</f>
        <v>-83.328795871356647</v>
      </c>
      <c r="Q55" s="139">
        <f t="shared" ref="Q55:Q63" si="25">N55/K55</f>
        <v>0.91084161758620275</v>
      </c>
      <c r="R55" s="304"/>
      <c r="S55" s="140">
        <v>0.25</v>
      </c>
      <c r="T55" s="141">
        <v>0.49708333333333349</v>
      </c>
      <c r="U55" s="142"/>
      <c r="V55" s="164"/>
      <c r="W55" s="97"/>
      <c r="X55" s="67"/>
      <c r="Y55" s="290"/>
      <c r="Z55" s="291"/>
      <c r="AA55" s="166">
        <f t="shared" ref="AA55:AA63" si="26">M55-J55</f>
        <v>-309.50695609361037</v>
      </c>
      <c r="AB55" s="139">
        <f t="shared" ref="AB55:AB63" si="27">M55/J55</f>
        <v>0.91084161758620275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1505</v>
      </c>
      <c r="G56" s="146">
        <f t="shared" ref="G56:G63" si="28">E56*F56</f>
        <v>27360.899999999998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3257.35989632985</v>
      </c>
      <c r="N56" s="150">
        <f t="shared" si="22"/>
        <v>1085.78663210995</v>
      </c>
      <c r="O56" s="152">
        <f t="shared" si="23"/>
        <v>0</v>
      </c>
      <c r="P56" s="153">
        <f t="shared" si="24"/>
        <v>-114.21336789004999</v>
      </c>
      <c r="Q56" s="154">
        <f t="shared" si="25"/>
        <v>0.90482219342495829</v>
      </c>
      <c r="R56" s="302">
        <f>Q72</f>
        <v>0.90727223984907501</v>
      </c>
      <c r="S56" s="155">
        <v>0.25</v>
      </c>
      <c r="T56" s="156">
        <v>0.26924768518518516</v>
      </c>
      <c r="U56" s="157"/>
      <c r="V56" s="158">
        <v>27.72183697040763</v>
      </c>
      <c r="W56" s="156"/>
      <c r="X56" s="167"/>
      <c r="Y56" s="305"/>
      <c r="Z56" s="306"/>
      <c r="AA56" s="113">
        <f t="shared" si="26"/>
        <v>-342.64010367014998</v>
      </c>
      <c r="AB56" s="154">
        <f t="shared" si="27"/>
        <v>0.90482219342495829</v>
      </c>
      <c r="AC56" s="307">
        <f>AB72</f>
        <v>0.90727223984907501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867</v>
      </c>
      <c r="G57" s="101">
        <f t="shared" si="28"/>
        <v>17964.239999999998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3255.9521445125688</v>
      </c>
      <c r="N57" s="104">
        <f t="shared" si="22"/>
        <v>1085.3173815041896</v>
      </c>
      <c r="O57" s="106">
        <f t="shared" si="23"/>
        <v>0</v>
      </c>
      <c r="P57" s="107">
        <f t="shared" si="24"/>
        <v>-114.6826184958104</v>
      </c>
      <c r="Q57" s="108">
        <f t="shared" si="25"/>
        <v>0.90443115125349138</v>
      </c>
      <c r="R57" s="303"/>
      <c r="S57" s="46">
        <v>0.27847222222222223</v>
      </c>
      <c r="T57" s="47">
        <v>0.28956018518518517</v>
      </c>
      <c r="U57" s="109">
        <v>13.283333333333385</v>
      </c>
      <c r="V57" s="110">
        <v>15.976893299145107</v>
      </c>
      <c r="W57" s="111"/>
      <c r="X57" s="13"/>
      <c r="Y57" s="294"/>
      <c r="Z57" s="295"/>
      <c r="AA57" s="115">
        <f t="shared" si="26"/>
        <v>-344.04785548743121</v>
      </c>
      <c r="AB57" s="108">
        <f t="shared" si="27"/>
        <v>0.90443115125349138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839</v>
      </c>
      <c r="G58" s="101">
        <f t="shared" si="28"/>
        <v>25170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3060.0205106000271</v>
      </c>
      <c r="N58" s="104">
        <f t="shared" si="22"/>
        <v>765.00512765000678</v>
      </c>
      <c r="O58" s="106">
        <f t="shared" si="23"/>
        <v>0</v>
      </c>
      <c r="P58" s="107">
        <f t="shared" si="24"/>
        <v>-59.994872349993216</v>
      </c>
      <c r="Q58" s="108">
        <f t="shared" si="25"/>
        <v>0.9272789426060688</v>
      </c>
      <c r="R58" s="303"/>
      <c r="S58" s="46">
        <v>0.29861111111111116</v>
      </c>
      <c r="T58" s="47">
        <v>0.31003472222222228</v>
      </c>
      <c r="U58" s="109">
        <v>13.033333333333426</v>
      </c>
      <c r="V58" s="110">
        <v>16.450870125092408</v>
      </c>
      <c r="W58" s="111"/>
      <c r="X58" s="13"/>
      <c r="Y58" s="294"/>
      <c r="Z58" s="295"/>
      <c r="AA58" s="115">
        <f t="shared" si="26"/>
        <v>-239.97948939997286</v>
      </c>
      <c r="AB58" s="108">
        <f t="shared" si="27"/>
        <v>0.9272789426060688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1188</v>
      </c>
      <c r="G59" s="101">
        <f t="shared" si="28"/>
        <v>35640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3256.1125397496903</v>
      </c>
      <c r="N59" s="104">
        <f t="shared" si="22"/>
        <v>814.02813493742258</v>
      </c>
      <c r="O59" s="106">
        <f t="shared" si="23"/>
        <v>0</v>
      </c>
      <c r="P59" s="107">
        <f t="shared" si="24"/>
        <v>-85.971865062577422</v>
      </c>
      <c r="Q59" s="108">
        <f t="shared" si="25"/>
        <v>0.90447570548602507</v>
      </c>
      <c r="R59" s="303"/>
      <c r="S59" s="46">
        <v>0.31944444444444453</v>
      </c>
      <c r="T59" s="47">
        <v>0.33464120370370382</v>
      </c>
      <c r="U59" s="109">
        <v>13.55000000000004</v>
      </c>
      <c r="V59" s="110">
        <v>21.891135250957745</v>
      </c>
      <c r="W59" s="111"/>
      <c r="X59" s="114"/>
      <c r="Y59" s="294"/>
      <c r="Z59" s="295"/>
      <c r="AA59" s="115">
        <f t="shared" si="26"/>
        <v>-343.88746025030969</v>
      </c>
      <c r="AB59" s="108">
        <f t="shared" si="27"/>
        <v>0.90447570548602507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1936</v>
      </c>
      <c r="G60" s="101">
        <f t="shared" si="28"/>
        <v>47935.360000000001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3255.6172700578309</v>
      </c>
      <c r="N60" s="104">
        <f t="shared" si="22"/>
        <v>813.90431751445772</v>
      </c>
      <c r="O60" s="106">
        <f t="shared" si="23"/>
        <v>0</v>
      </c>
      <c r="P60" s="107">
        <f t="shared" si="24"/>
        <v>-86.095682485542284</v>
      </c>
      <c r="Q60" s="108">
        <f t="shared" si="25"/>
        <v>0.90433813057161971</v>
      </c>
      <c r="R60" s="303"/>
      <c r="S60" s="46">
        <v>0.34375000000000011</v>
      </c>
      <c r="T60" s="47">
        <v>0.36851851851851863</v>
      </c>
      <c r="U60" s="109">
        <v>13.116666666666665</v>
      </c>
      <c r="V60" s="110">
        <v>35.679869703460753</v>
      </c>
      <c r="W60" s="111"/>
      <c r="X60" s="114"/>
      <c r="Y60" s="294"/>
      <c r="Z60" s="295"/>
      <c r="AA60" s="115">
        <f t="shared" si="26"/>
        <v>-344.38272994216914</v>
      </c>
      <c r="AB60" s="108">
        <f t="shared" si="27"/>
        <v>0.90433813057161971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2239</v>
      </c>
      <c r="G61" s="119">
        <f t="shared" si="28"/>
        <v>40055.71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3257.789706149335</v>
      </c>
      <c r="N61" s="104">
        <f t="shared" si="22"/>
        <v>814.44742653733374</v>
      </c>
      <c r="O61" s="106">
        <f t="shared" si="23"/>
        <v>0</v>
      </c>
      <c r="P61" s="107">
        <f t="shared" si="24"/>
        <v>-85.55257346266626</v>
      </c>
      <c r="Q61" s="108">
        <f t="shared" si="25"/>
        <v>0.90494158504148192</v>
      </c>
      <c r="R61" s="303"/>
      <c r="S61" s="46">
        <v>0.37777777777777793</v>
      </c>
      <c r="T61" s="118">
        <v>0.40641203703703721</v>
      </c>
      <c r="U61" s="109">
        <v>13.333333333333393</v>
      </c>
      <c r="V61" s="110">
        <v>41.23654751146848</v>
      </c>
      <c r="W61" s="111"/>
      <c r="X61" s="49"/>
      <c r="Y61" s="294"/>
      <c r="Z61" s="295"/>
      <c r="AA61" s="115">
        <f t="shared" si="26"/>
        <v>-342.21029385066504</v>
      </c>
      <c r="AB61" s="108">
        <f t="shared" si="27"/>
        <v>0.90494158504148192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1507</v>
      </c>
      <c r="G62" s="119">
        <f t="shared" si="28"/>
        <v>41412.36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3256.6084654872025</v>
      </c>
      <c r="N62" s="104">
        <f t="shared" si="22"/>
        <v>651.32169309744052</v>
      </c>
      <c r="O62" s="121">
        <f t="shared" si="23"/>
        <v>0</v>
      </c>
      <c r="P62" s="122">
        <f t="shared" si="24"/>
        <v>-68.678306902559484</v>
      </c>
      <c r="Q62" s="123">
        <f t="shared" si="25"/>
        <v>0.90461346263533404</v>
      </c>
      <c r="R62" s="303"/>
      <c r="S62" s="46">
        <v>0.41597222222222241</v>
      </c>
      <c r="T62" s="118">
        <v>0.43524305555555576</v>
      </c>
      <c r="U62" s="109">
        <v>13.766666666666687</v>
      </c>
      <c r="V62" s="110">
        <v>27.765081666479297</v>
      </c>
      <c r="W62" s="111"/>
      <c r="X62" s="114"/>
      <c r="Y62" s="294"/>
      <c r="Z62" s="295"/>
      <c r="AA62" s="115">
        <f t="shared" si="26"/>
        <v>-343.39153451279753</v>
      </c>
      <c r="AB62" s="108">
        <f t="shared" si="27"/>
        <v>0.90461346263533404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4341</v>
      </c>
      <c r="G63" s="119">
        <f t="shared" si="28"/>
        <v>72321.06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3257.7983028121348</v>
      </c>
      <c r="N63" s="104">
        <f t="shared" si="22"/>
        <v>651.55966056242698</v>
      </c>
      <c r="O63" s="121">
        <f t="shared" si="23"/>
        <v>0</v>
      </c>
      <c r="P63" s="122">
        <f t="shared" si="24"/>
        <v>-68.440339437573016</v>
      </c>
      <c r="Q63" s="123">
        <f t="shared" si="25"/>
        <v>0.90494397300337082</v>
      </c>
      <c r="R63" s="303"/>
      <c r="S63" s="46">
        <v>0.44444444444444464</v>
      </c>
      <c r="T63" s="118">
        <v>0.4999537037037039</v>
      </c>
      <c r="U63" s="109">
        <v>13.249999999999993</v>
      </c>
      <c r="V63" s="110">
        <v>79.94970092997184</v>
      </c>
      <c r="W63" s="111"/>
      <c r="X63" s="114"/>
      <c r="Y63" s="294"/>
      <c r="Z63" s="295"/>
      <c r="AA63" s="115">
        <f t="shared" si="26"/>
        <v>-342.20169718786519</v>
      </c>
      <c r="AB63" s="108">
        <f t="shared" si="27"/>
        <v>0.90494397300337082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3232.1573544623297</v>
      </c>
      <c r="N72" s="136">
        <f>M72/L72</f>
        <v>808.03933861558244</v>
      </c>
      <c r="O72" s="137">
        <f>L72-I72</f>
        <v>0</v>
      </c>
      <c r="P72" s="138">
        <f>N72-K72</f>
        <v>-82.585661384417563</v>
      </c>
      <c r="Q72" s="139">
        <f>N72/K72</f>
        <v>0.90727223984907501</v>
      </c>
      <c r="R72" s="304"/>
      <c r="S72" s="140">
        <v>0.25</v>
      </c>
      <c r="T72" s="141">
        <v>0.4999537037037039</v>
      </c>
      <c r="U72" s="142"/>
      <c r="V72" s="164"/>
      <c r="W72" s="165"/>
      <c r="X72" s="136"/>
      <c r="Y72" s="290"/>
      <c r="Z72" s="291"/>
      <c r="AA72" s="166">
        <f>M72-J72</f>
        <v>-330.34264553767025</v>
      </c>
      <c r="AB72" s="139">
        <f>M72/J72</f>
        <v>0.90727223984907501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1062</v>
      </c>
      <c r="G73" s="146">
        <f t="shared" ref="G73" si="33">E73*F73</f>
        <v>30341.34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3121.3123035779363</v>
      </c>
      <c r="N73" s="150">
        <f>M73/L73</f>
        <v>260.10935863149467</v>
      </c>
      <c r="O73" s="152">
        <f>L73-I73</f>
        <v>0</v>
      </c>
      <c r="P73" s="153">
        <f>N73-K73</f>
        <v>-39.890641368505328</v>
      </c>
      <c r="Q73" s="154">
        <f>N73/K73</f>
        <v>0.86703119543831553</v>
      </c>
      <c r="R73" s="302">
        <f>Q89</f>
        <v>0.86703119543831553</v>
      </c>
      <c r="S73" s="155">
        <v>0.72916666666666663</v>
      </c>
      <c r="T73" s="156">
        <v>0.74333333333333329</v>
      </c>
      <c r="U73" s="157"/>
      <c r="V73" s="158">
        <v>20.414490381804555</v>
      </c>
      <c r="W73" s="156"/>
      <c r="X73" s="167"/>
      <c r="Y73" s="305"/>
      <c r="Z73" s="306"/>
      <c r="AA73" s="113">
        <f>M73-J73</f>
        <v>-478.68769642206371</v>
      </c>
      <c r="AB73" s="154">
        <f>M73/J73</f>
        <v>0.86703119543831564</v>
      </c>
      <c r="AC73" s="307">
        <f>AB89</f>
        <v>0.86703119543831564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3121.3123035779363</v>
      </c>
      <c r="N89" s="136">
        <f>M89/L89</f>
        <v>260.10935863149467</v>
      </c>
      <c r="O89" s="137">
        <f>L89-I89</f>
        <v>0</v>
      </c>
      <c r="P89" s="138">
        <f>N89-K89</f>
        <v>-39.890641368505328</v>
      </c>
      <c r="Q89" s="139">
        <f>N89/K89</f>
        <v>0.86703119543831553</v>
      </c>
      <c r="R89" s="304"/>
      <c r="S89" s="140">
        <v>0.72916666666666663</v>
      </c>
      <c r="T89" s="141">
        <v>0.74333333333333329</v>
      </c>
      <c r="U89" s="142"/>
      <c r="V89" s="164"/>
      <c r="W89" s="165"/>
      <c r="X89" s="136"/>
      <c r="Y89" s="290"/>
      <c r="Z89" s="291"/>
      <c r="AA89" s="166">
        <f>M89-J89</f>
        <v>-478.68769642206371</v>
      </c>
      <c r="AB89" s="139">
        <f>M89/J89</f>
        <v>0.86703119543831564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960</v>
      </c>
      <c r="G90" s="146">
        <f t="shared" ref="G90:G91" si="37">E90*F90</f>
        <v>23558.399999999998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2780.9737808887617</v>
      </c>
      <c r="N90" s="150">
        <f>M90/L90</f>
        <v>695.24344522219042</v>
      </c>
      <c r="O90" s="152">
        <f>L90-I90</f>
        <v>0</v>
      </c>
      <c r="P90" s="153">
        <f>N90-K90</f>
        <v>-54.756554777809583</v>
      </c>
      <c r="Q90" s="154">
        <f>N90/K90</f>
        <v>0.92699126029625389</v>
      </c>
      <c r="R90" s="302">
        <f>Q106</f>
        <v>0.92709126263915642</v>
      </c>
      <c r="S90" s="155">
        <v>0.70833333333333337</v>
      </c>
      <c r="T90" s="156">
        <v>0.7227083333333334</v>
      </c>
      <c r="U90" s="157"/>
      <c r="V90" s="158">
        <v>20.712169383197786</v>
      </c>
      <c r="W90" s="159"/>
      <c r="X90" s="160"/>
      <c r="Y90" s="305"/>
      <c r="Z90" s="306"/>
      <c r="AA90" s="113">
        <f>M90-J90</f>
        <v>-219.02621911123833</v>
      </c>
      <c r="AB90" s="154">
        <f>M90/J90</f>
        <v>0.92699126029625389</v>
      </c>
      <c r="AC90" s="307">
        <f>AB106</f>
        <v>0.92709126263915642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2142</v>
      </c>
      <c r="G91" s="101">
        <f t="shared" si="37"/>
        <v>47809.440000000002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3059.7011737379239</v>
      </c>
      <c r="N91" s="104">
        <f>M91/L91</f>
        <v>611.94023474758478</v>
      </c>
      <c r="O91" s="106">
        <f>L91-I91</f>
        <v>0</v>
      </c>
      <c r="P91" s="107">
        <f>N91-K91</f>
        <v>-48.059765252415218</v>
      </c>
      <c r="Q91" s="108">
        <f>N91/K91</f>
        <v>0.92718217385997692</v>
      </c>
      <c r="R91" s="303"/>
      <c r="S91" s="46">
        <v>0.72569444444444442</v>
      </c>
      <c r="T91" s="47">
        <v>0.75486111111111109</v>
      </c>
      <c r="U91" s="109">
        <v>5</v>
      </c>
      <c r="V91" s="110">
        <v>42.004101937507798</v>
      </c>
      <c r="W91" s="111"/>
      <c r="X91" s="114"/>
      <c r="Y91" s="294"/>
      <c r="Z91" s="295"/>
      <c r="AA91" s="115">
        <f>M91-J91</f>
        <v>-240.29882626207609</v>
      </c>
      <c r="AB91" s="108">
        <f>M91/J91</f>
        <v>0.92718217385997692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2920.3374773133428</v>
      </c>
      <c r="N106" s="136">
        <f t="shared" ref="N106:N120" si="42">M106/L106</f>
        <v>648.96388384740953</v>
      </c>
      <c r="O106" s="137">
        <f t="shared" ref="O106:O120" si="43">L106-I106</f>
        <v>0</v>
      </c>
      <c r="P106" s="138">
        <f t="shared" ref="P106:P120" si="44">N106-K106</f>
        <v>-51.036116152590466</v>
      </c>
      <c r="Q106" s="139">
        <f t="shared" ref="Q106:Q120" si="45">N106/K106</f>
        <v>0.92709126263915642</v>
      </c>
      <c r="R106" s="304"/>
      <c r="S106" s="140">
        <v>0.70833333333333337</v>
      </c>
      <c r="T106" s="141">
        <v>0.75486111111111109</v>
      </c>
      <c r="U106" s="142"/>
      <c r="V106" s="164"/>
      <c r="W106" s="97"/>
      <c r="X106" s="67"/>
      <c r="Y106" s="290"/>
      <c r="Z106" s="291"/>
      <c r="AA106" s="166">
        <f t="shared" ref="AA106:AA120" si="46">M106-J106</f>
        <v>-229.66252268665721</v>
      </c>
      <c r="AB106" s="139">
        <f t="shared" ref="AB106:AB120" si="47">M106/J106</f>
        <v>0.92709126263915642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341</v>
      </c>
      <c r="G107" s="146">
        <f t="shared" ref="G107:G120" si="48">E107*F107</f>
        <v>4784.2299999999996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2779.823994985939</v>
      </c>
      <c r="N107" s="150">
        <f t="shared" si="42"/>
        <v>926.60799832864632</v>
      </c>
      <c r="O107" s="152">
        <f t="shared" si="43"/>
        <v>0</v>
      </c>
      <c r="P107" s="153">
        <f t="shared" si="44"/>
        <v>-73.392001671353682</v>
      </c>
      <c r="Q107" s="154">
        <f t="shared" si="45"/>
        <v>0.92660799832864627</v>
      </c>
      <c r="R107" s="302">
        <f>Q123</f>
        <v>0.91034668392724716</v>
      </c>
      <c r="S107" s="155">
        <v>0.73333333333333328</v>
      </c>
      <c r="T107" s="156">
        <v>0.73843749999999997</v>
      </c>
      <c r="U107" s="157"/>
      <c r="V107" s="158">
        <v>7.3601782116077796</v>
      </c>
      <c r="W107" s="159"/>
      <c r="X107" s="160"/>
      <c r="Y107" s="305"/>
      <c r="Z107" s="306"/>
      <c r="AA107" s="113">
        <f t="shared" si="46"/>
        <v>-220.17600501406105</v>
      </c>
      <c r="AB107" s="154">
        <f t="shared" si="47"/>
        <v>0.92660799832864627</v>
      </c>
      <c r="AC107" s="307">
        <f>AB123</f>
        <v>0.91034668392724716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686</v>
      </c>
      <c r="G108" s="101">
        <f t="shared" si="48"/>
        <v>12471.48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2777.3326110420726</v>
      </c>
      <c r="N108" s="104">
        <f t="shared" si="42"/>
        <v>925.77753701402423</v>
      </c>
      <c r="O108" s="106">
        <f t="shared" si="43"/>
        <v>0</v>
      </c>
      <c r="P108" s="107">
        <f t="shared" si="44"/>
        <v>-74.222462985975767</v>
      </c>
      <c r="Q108" s="108">
        <f t="shared" si="45"/>
        <v>0.92577753701402421</v>
      </c>
      <c r="R108" s="303"/>
      <c r="S108" s="46">
        <v>0.74791666666666656</v>
      </c>
      <c r="T108" s="47">
        <v>0.75820601851851843</v>
      </c>
      <c r="U108" s="109">
        <v>13.649999999999896</v>
      </c>
      <c r="V108" s="110">
        <v>14.819975049569779</v>
      </c>
      <c r="W108" s="111"/>
      <c r="X108" s="114"/>
      <c r="Y108" s="294"/>
      <c r="Z108" s="295"/>
      <c r="AA108" s="115">
        <f t="shared" si="46"/>
        <v>-222.66738895792741</v>
      </c>
      <c r="AB108" s="108">
        <f t="shared" si="47"/>
        <v>0.92577753701402421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440</v>
      </c>
      <c r="G109" s="101">
        <f t="shared" si="48"/>
        <v>7999.2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3257.7836932671635</v>
      </c>
      <c r="N109" s="104">
        <f t="shared" si="42"/>
        <v>1085.9278977557212</v>
      </c>
      <c r="O109" s="106">
        <f t="shared" si="43"/>
        <v>0</v>
      </c>
      <c r="P109" s="107">
        <f t="shared" si="44"/>
        <v>-114.07210224427877</v>
      </c>
      <c r="Q109" s="108">
        <f t="shared" si="45"/>
        <v>0.90493991479643432</v>
      </c>
      <c r="R109" s="303"/>
      <c r="S109" s="46">
        <v>0.76736111111111094</v>
      </c>
      <c r="T109" s="47">
        <v>0.77298611111111093</v>
      </c>
      <c r="U109" s="109">
        <v>13.183333333333209</v>
      </c>
      <c r="V109" s="110">
        <v>8.1036687778137875</v>
      </c>
      <c r="W109" s="111"/>
      <c r="X109" s="114"/>
      <c r="Y109" s="294"/>
      <c r="Z109" s="295"/>
      <c r="AA109" s="115">
        <f t="shared" si="46"/>
        <v>-342.21630673283653</v>
      </c>
      <c r="AB109" s="108">
        <f t="shared" si="47"/>
        <v>0.90493991479643432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537</v>
      </c>
      <c r="G110" s="101">
        <f t="shared" si="48"/>
        <v>8967.9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3260.5245702509601</v>
      </c>
      <c r="N110" s="104">
        <f t="shared" si="42"/>
        <v>1086.8415234169868</v>
      </c>
      <c r="O110" s="106">
        <f t="shared" si="43"/>
        <v>0</v>
      </c>
      <c r="P110" s="107">
        <f t="shared" si="44"/>
        <v>-113.15847658301323</v>
      </c>
      <c r="Q110" s="108">
        <f t="shared" si="45"/>
        <v>0.90570126951415564</v>
      </c>
      <c r="R110" s="303"/>
      <c r="S110" s="46">
        <v>0.78263888888888866</v>
      </c>
      <c r="T110" s="47">
        <v>0.78949074074074055</v>
      </c>
      <c r="U110" s="109">
        <v>13.899999999999935</v>
      </c>
      <c r="V110" s="110">
        <v>9.8818454839983154</v>
      </c>
      <c r="W110" s="111"/>
      <c r="X110" s="114"/>
      <c r="Y110" s="294"/>
      <c r="Z110" s="295"/>
      <c r="AA110" s="115">
        <f t="shared" si="46"/>
        <v>-339.4754297490399</v>
      </c>
      <c r="AB110" s="108">
        <f t="shared" si="47"/>
        <v>0.90570126951415553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857</v>
      </c>
      <c r="G111" s="101">
        <f t="shared" si="48"/>
        <v>25710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3257.5357155822512</v>
      </c>
      <c r="N111" s="104">
        <f t="shared" si="42"/>
        <v>814.3839288955628</v>
      </c>
      <c r="O111" s="106">
        <f t="shared" si="43"/>
        <v>0</v>
      </c>
      <c r="P111" s="107">
        <f t="shared" si="44"/>
        <v>-85.616071104437196</v>
      </c>
      <c r="Q111" s="108">
        <f t="shared" si="45"/>
        <v>0.90487103210618092</v>
      </c>
      <c r="R111" s="303"/>
      <c r="S111" s="46">
        <v>0.79861111111111083</v>
      </c>
      <c r="T111" s="47">
        <v>0.80957175925925895</v>
      </c>
      <c r="U111" s="109">
        <v>13.133333333333201</v>
      </c>
      <c r="V111" s="110">
        <v>15.784938213888223</v>
      </c>
      <c r="W111" s="111"/>
      <c r="X111" s="114"/>
      <c r="Y111" s="294"/>
      <c r="Z111" s="295"/>
      <c r="AA111" s="115">
        <f t="shared" si="46"/>
        <v>-342.46428441774879</v>
      </c>
      <c r="AB111" s="108">
        <f t="shared" si="47"/>
        <v>0.90487103210618092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541</v>
      </c>
      <c r="G112" s="119">
        <f t="shared" si="48"/>
        <v>13541.230000000001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3256.008531243393</v>
      </c>
      <c r="N112" s="104">
        <f t="shared" si="42"/>
        <v>651.20170624867865</v>
      </c>
      <c r="O112" s="106">
        <f t="shared" si="43"/>
        <v>0</v>
      </c>
      <c r="P112" s="107">
        <f t="shared" si="44"/>
        <v>-68.798293751321353</v>
      </c>
      <c r="Q112" s="108">
        <f t="shared" si="45"/>
        <v>0.90444681423427586</v>
      </c>
      <c r="R112" s="303"/>
      <c r="S112" s="46">
        <v>0.81874999999999964</v>
      </c>
      <c r="T112" s="118">
        <v>0.82567129629629599</v>
      </c>
      <c r="U112" s="109">
        <v>13.216666666666601</v>
      </c>
      <c r="V112" s="110">
        <v>9.9692613482202059</v>
      </c>
      <c r="W112" s="111"/>
      <c r="X112" s="114"/>
      <c r="Y112" s="294"/>
      <c r="Z112" s="295"/>
      <c r="AA112" s="115">
        <f t="shared" si="46"/>
        <v>-343.99146875660699</v>
      </c>
      <c r="AB112" s="108">
        <f t="shared" si="47"/>
        <v>0.90444681423427586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2749</v>
      </c>
      <c r="G113" s="119">
        <f t="shared" si="48"/>
        <v>45798.340000000004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3259.2324610949599</v>
      </c>
      <c r="N113" s="104">
        <f t="shared" si="42"/>
        <v>651.84649221899201</v>
      </c>
      <c r="O113" s="121">
        <f t="shared" si="43"/>
        <v>0</v>
      </c>
      <c r="P113" s="122">
        <f t="shared" si="44"/>
        <v>-68.153507781007988</v>
      </c>
      <c r="Q113" s="123">
        <f t="shared" si="45"/>
        <v>0.90534235030415555</v>
      </c>
      <c r="R113" s="303"/>
      <c r="S113" s="46">
        <v>0.83472222222222181</v>
      </c>
      <c r="T113" s="118">
        <v>0.86986111111111075</v>
      </c>
      <c r="U113" s="109">
        <v>13.033333333333186</v>
      </c>
      <c r="V113" s="110">
        <v>50.607007008204427</v>
      </c>
      <c r="W113" s="111"/>
      <c r="X113" s="114"/>
      <c r="Y113" s="294"/>
      <c r="Z113" s="295"/>
      <c r="AA113" s="115">
        <f t="shared" si="46"/>
        <v>-340.76753890504006</v>
      </c>
      <c r="AB113" s="108">
        <f t="shared" si="47"/>
        <v>0.90534235030415555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1088</v>
      </c>
      <c r="G114" s="119">
        <f t="shared" si="48"/>
        <v>19779.84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2777.3326110420721</v>
      </c>
      <c r="N114" s="104">
        <f t="shared" si="42"/>
        <v>925.77753701402401</v>
      </c>
      <c r="O114" s="121">
        <f t="shared" si="43"/>
        <v>0</v>
      </c>
      <c r="P114" s="122">
        <f t="shared" si="44"/>
        <v>-74.222462985975994</v>
      </c>
      <c r="Q114" s="123">
        <f t="shared" si="45"/>
        <v>0.92577753701402399</v>
      </c>
      <c r="R114" s="303"/>
      <c r="S114" s="46">
        <v>0.87916666666666621</v>
      </c>
      <c r="T114" s="118">
        <v>0.89548611111111065</v>
      </c>
      <c r="U114" s="109">
        <v>13.399999999999856</v>
      </c>
      <c r="V114" s="110">
        <v>23.504566842466357</v>
      </c>
      <c r="W114" s="111"/>
      <c r="X114" s="114"/>
      <c r="Y114" s="294"/>
      <c r="Z114" s="295"/>
      <c r="AA114" s="115">
        <f t="shared" si="46"/>
        <v>-222.66738895792787</v>
      </c>
      <c r="AB114" s="108">
        <f t="shared" si="47"/>
        <v>0.9257775370140241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534</v>
      </c>
      <c r="G115" s="119">
        <f t="shared" si="48"/>
        <v>9708.119999999999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3257.7836932671644</v>
      </c>
      <c r="N115" s="104">
        <f t="shared" si="42"/>
        <v>1085.9278977557215</v>
      </c>
      <c r="O115" s="121">
        <f t="shared" si="43"/>
        <v>0</v>
      </c>
      <c r="P115" s="122">
        <f t="shared" si="44"/>
        <v>-114.07210224427854</v>
      </c>
      <c r="Q115" s="123">
        <f t="shared" si="45"/>
        <v>0.90493991479643454</v>
      </c>
      <c r="R115" s="303"/>
      <c r="S115" s="46">
        <v>0.90486111111111067</v>
      </c>
      <c r="T115" s="118">
        <v>0.91168981481481437</v>
      </c>
      <c r="U115" s="109">
        <v>13.500000000000032</v>
      </c>
      <c r="V115" s="110">
        <v>9.8349071076194576</v>
      </c>
      <c r="W115" s="111"/>
      <c r="X115" s="114"/>
      <c r="Y115" s="294"/>
      <c r="Z115" s="295"/>
      <c r="AA115" s="115">
        <f t="shared" si="46"/>
        <v>-342.21630673283562</v>
      </c>
      <c r="AB115" s="108">
        <f t="shared" si="47"/>
        <v>0.90493991479643454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660</v>
      </c>
      <c r="G116" s="119">
        <f t="shared" si="48"/>
        <v>11022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3260.5245702509601</v>
      </c>
      <c r="N116" s="104">
        <f t="shared" si="42"/>
        <v>1086.8415234169868</v>
      </c>
      <c r="O116" s="121">
        <f t="shared" si="43"/>
        <v>0</v>
      </c>
      <c r="P116" s="122">
        <f t="shared" si="44"/>
        <v>-113.15847658301323</v>
      </c>
      <c r="Q116" s="123">
        <f t="shared" si="45"/>
        <v>0.90570126951415564</v>
      </c>
      <c r="R116" s="303"/>
      <c r="S116" s="46">
        <v>0.92083333333333284</v>
      </c>
      <c r="T116" s="118">
        <v>0.92925925925925879</v>
      </c>
      <c r="U116" s="109">
        <v>13.166666666666593</v>
      </c>
      <c r="V116" s="110">
        <v>12.145284952400166</v>
      </c>
      <c r="W116" s="111"/>
      <c r="X116" s="114"/>
      <c r="Y116" s="294"/>
      <c r="Z116" s="295"/>
      <c r="AA116" s="115">
        <f t="shared" si="46"/>
        <v>-339.4754297490399</v>
      </c>
      <c r="AB116" s="108">
        <f t="shared" si="47"/>
        <v>0.90570126951415553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1059</v>
      </c>
      <c r="G117" s="119">
        <f t="shared" si="48"/>
        <v>31770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3257.5357155822508</v>
      </c>
      <c r="N117" s="104">
        <f t="shared" si="42"/>
        <v>814.38392889556269</v>
      </c>
      <c r="O117" s="121">
        <f t="shared" si="43"/>
        <v>0</v>
      </c>
      <c r="P117" s="122">
        <f t="shared" si="44"/>
        <v>-85.61607110443731</v>
      </c>
      <c r="Q117" s="123">
        <f t="shared" si="45"/>
        <v>0.90487103210618081</v>
      </c>
      <c r="R117" s="303"/>
      <c r="S117" s="46">
        <v>0.93888888888888833</v>
      </c>
      <c r="T117" s="118">
        <v>0.952430555555555</v>
      </c>
      <c r="U117" s="109">
        <v>13.866666666666543</v>
      </c>
      <c r="V117" s="110">
        <v>19.505542086940061</v>
      </c>
      <c r="W117" s="124"/>
      <c r="X117" s="125"/>
      <c r="Y117" s="294"/>
      <c r="Z117" s="295"/>
      <c r="AA117" s="115">
        <f t="shared" si="46"/>
        <v>-342.46428441774924</v>
      </c>
      <c r="AB117" s="108">
        <f t="shared" si="47"/>
        <v>0.90487103210618081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573</v>
      </c>
      <c r="G118" s="119">
        <f t="shared" si="48"/>
        <v>14342.19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3256.0085312433926</v>
      </c>
      <c r="N118" s="104">
        <f t="shared" si="42"/>
        <v>651.20170624867853</v>
      </c>
      <c r="O118" s="121">
        <f t="shared" si="43"/>
        <v>0</v>
      </c>
      <c r="P118" s="122">
        <f t="shared" si="44"/>
        <v>-68.798293751321467</v>
      </c>
      <c r="Q118" s="123">
        <f t="shared" si="45"/>
        <v>0.90444681423427575</v>
      </c>
      <c r="R118" s="303"/>
      <c r="S118" s="46">
        <v>0.96180555555555491</v>
      </c>
      <c r="T118" s="118">
        <v>0.96913194444444384</v>
      </c>
      <c r="U118" s="109">
        <v>13.499999999999872</v>
      </c>
      <c r="V118" s="110">
        <v>10.55894039284691</v>
      </c>
      <c r="W118" s="124"/>
      <c r="X118" s="125"/>
      <c r="Y118" s="294"/>
      <c r="Z118" s="295"/>
      <c r="AA118" s="115">
        <f t="shared" si="46"/>
        <v>-343.99146875660745</v>
      </c>
      <c r="AB118" s="108">
        <f t="shared" si="47"/>
        <v>0.90444681423427575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5845</v>
      </c>
      <c r="G119" s="119">
        <f t="shared" si="48"/>
        <v>82005.349999999991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2779.9816685603328</v>
      </c>
      <c r="N119" s="104">
        <f t="shared" si="42"/>
        <v>926.66055618677763</v>
      </c>
      <c r="O119" s="121">
        <f t="shared" si="43"/>
        <v>0</v>
      </c>
      <c r="P119" s="122">
        <f t="shared" si="44"/>
        <v>-73.339443813222374</v>
      </c>
      <c r="Q119" s="123">
        <f t="shared" si="45"/>
        <v>0.92666055618677767</v>
      </c>
      <c r="R119" s="303"/>
      <c r="S119" s="46">
        <v>0.97847222222222152</v>
      </c>
      <c r="T119" s="118">
        <v>1.0660763888888882</v>
      </c>
      <c r="U119" s="109">
        <v>13.449999999999864</v>
      </c>
      <c r="V119" s="110">
        <v>126.15191098782201</v>
      </c>
      <c r="W119" s="124"/>
      <c r="X119" s="125"/>
      <c r="Y119" s="294"/>
      <c r="Z119" s="295"/>
      <c r="AA119" s="115">
        <f t="shared" si="46"/>
        <v>-220.01833143966724</v>
      </c>
      <c r="AB119" s="108">
        <f t="shared" si="47"/>
        <v>0.92666055618677756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3957</v>
      </c>
      <c r="G120" s="119">
        <f t="shared" si="48"/>
        <v>65923.62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3259.2324610949604</v>
      </c>
      <c r="N120" s="104">
        <f t="shared" si="42"/>
        <v>651.84649221899213</v>
      </c>
      <c r="O120" s="121">
        <f t="shared" si="43"/>
        <v>0</v>
      </c>
      <c r="P120" s="122">
        <f t="shared" si="44"/>
        <v>-68.153507781007875</v>
      </c>
      <c r="Q120" s="123">
        <f t="shared" si="45"/>
        <v>0.90534235030415577</v>
      </c>
      <c r="R120" s="303"/>
      <c r="S120" s="46">
        <v>1.0756944444444436</v>
      </c>
      <c r="T120" s="118">
        <v>1.1262731481481474</v>
      </c>
      <c r="U120" s="109">
        <v>13.849999999999767</v>
      </c>
      <c r="V120" s="110">
        <v>72.845371673868641</v>
      </c>
      <c r="W120" s="124"/>
      <c r="X120" s="125"/>
      <c r="Y120" s="294"/>
      <c r="Z120" s="295"/>
      <c r="AA120" s="115">
        <f t="shared" si="46"/>
        <v>-340.7675389050396</v>
      </c>
      <c r="AB120" s="108">
        <f t="shared" si="47"/>
        <v>0.90534235030415566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3121.1886306077045</v>
      </c>
      <c r="N123" s="136">
        <f t="shared" ref="N123:N135" si="53">M123/L123</f>
        <v>840.32001593284349</v>
      </c>
      <c r="O123" s="137">
        <f t="shared" ref="O123:O135" si="54">L123-I123</f>
        <v>0</v>
      </c>
      <c r="P123" s="138">
        <f t="shared" ref="P123:P135" si="55">N123-K123</f>
        <v>-82.756907144079491</v>
      </c>
      <c r="Q123" s="139">
        <f t="shared" ref="Q123:Q135" si="56">N123/K123</f>
        <v>0.91034668392724716</v>
      </c>
      <c r="R123" s="304"/>
      <c r="S123" s="140">
        <v>0.73333333333333328</v>
      </c>
      <c r="T123" s="141">
        <v>1.1262731481481474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-307.38279796372399</v>
      </c>
      <c r="AB123" s="139">
        <f t="shared" ref="AB123:AB135" si="58">M123/J123</f>
        <v>0.91034668392724716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370</v>
      </c>
      <c r="G124" s="146">
        <f t="shared" ref="G124:G135" si="59">E124*F124</f>
        <v>5283.5999999999995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3255.4469426858536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02">
        <f>Q140</f>
        <v>0.90465145423681259</v>
      </c>
      <c r="S124" s="155">
        <v>0.73333333333333328</v>
      </c>
      <c r="T124" s="156">
        <v>0.73806712962962961</v>
      </c>
      <c r="U124" s="157"/>
      <c r="V124" s="158">
        <v>6.819340136959581</v>
      </c>
      <c r="W124" s="156"/>
      <c r="X124" s="167"/>
      <c r="Y124" s="305"/>
      <c r="Z124" s="306"/>
      <c r="AA124" s="169">
        <f t="shared" si="57"/>
        <v>-344.55305731414637</v>
      </c>
      <c r="AB124" s="154">
        <f t="shared" si="58"/>
        <v>0.90429081741273709</v>
      </c>
      <c r="AC124" s="307">
        <f>AB140</f>
        <v>0.90465145423681259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636</v>
      </c>
      <c r="G125" s="101">
        <f t="shared" si="59"/>
        <v>15136.800000000001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3257.2138923860689</v>
      </c>
      <c r="N125" s="104">
        <f t="shared" si="53"/>
        <v>814.30347309651722</v>
      </c>
      <c r="O125" s="106">
        <f t="shared" si="54"/>
        <v>0</v>
      </c>
      <c r="P125" s="107">
        <f t="shared" si="55"/>
        <v>-85.696526903482777</v>
      </c>
      <c r="Q125" s="108">
        <f t="shared" si="56"/>
        <v>0.90478163677390799</v>
      </c>
      <c r="R125" s="303"/>
      <c r="S125" s="46">
        <v>0.74722222222222212</v>
      </c>
      <c r="T125" s="47">
        <v>0.75534722222222217</v>
      </c>
      <c r="U125" s="109">
        <v>13.183333333333209</v>
      </c>
      <c r="V125" s="110">
        <v>11.715533968831851</v>
      </c>
      <c r="W125" s="111"/>
      <c r="X125" s="13"/>
      <c r="Y125" s="294"/>
      <c r="Z125" s="295"/>
      <c r="AA125" s="170">
        <f t="shared" si="57"/>
        <v>-342.78610761393111</v>
      </c>
      <c r="AB125" s="108">
        <f t="shared" si="58"/>
        <v>0.90478163677390799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762</v>
      </c>
      <c r="G126" s="101">
        <f t="shared" si="59"/>
        <v>18912.84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3258.9674179948297</v>
      </c>
      <c r="N126" s="104">
        <f t="shared" si="53"/>
        <v>651.79348359896596</v>
      </c>
      <c r="O126" s="106">
        <f t="shared" si="54"/>
        <v>0</v>
      </c>
      <c r="P126" s="107">
        <f t="shared" si="55"/>
        <v>-68.206516401034037</v>
      </c>
      <c r="Q126" s="108">
        <f t="shared" si="56"/>
        <v>0.90526872722078611</v>
      </c>
      <c r="R126" s="303"/>
      <c r="S126" s="46">
        <v>0.76458333333333317</v>
      </c>
      <c r="T126" s="47">
        <v>0.77431712962962951</v>
      </c>
      <c r="U126" s="109">
        <v>13.299999999999841</v>
      </c>
      <c r="V126" s="110">
        <v>14.028983458855967</v>
      </c>
      <c r="W126" s="111"/>
      <c r="X126" s="13"/>
      <c r="Y126" s="294"/>
      <c r="Z126" s="295"/>
      <c r="AA126" s="170">
        <f t="shared" si="57"/>
        <v>-341.0325820051703</v>
      </c>
      <c r="AB126" s="108">
        <f t="shared" si="58"/>
        <v>0.905268727220786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851</v>
      </c>
      <c r="G127" s="101">
        <f t="shared" si="59"/>
        <v>21070.760000000002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3254.4447501443578</v>
      </c>
      <c r="N127" s="104">
        <f t="shared" si="53"/>
        <v>813.61118753608946</v>
      </c>
      <c r="O127" s="106">
        <f t="shared" si="54"/>
        <v>0</v>
      </c>
      <c r="P127" s="107">
        <f t="shared" si="55"/>
        <v>-86.38881246391054</v>
      </c>
      <c r="Q127" s="108">
        <f t="shared" si="56"/>
        <v>0.90401243059565495</v>
      </c>
      <c r="R127" s="303"/>
      <c r="S127" s="46">
        <v>0.78402777777777755</v>
      </c>
      <c r="T127" s="47">
        <v>0.79491898148148121</v>
      </c>
      <c r="U127" s="109">
        <v>13.983333333333174</v>
      </c>
      <c r="V127" s="110">
        <v>15.689312285217049</v>
      </c>
      <c r="W127" s="111"/>
      <c r="X127" s="13"/>
      <c r="Y127" s="294"/>
      <c r="Z127" s="295"/>
      <c r="AA127" s="170">
        <f t="shared" si="57"/>
        <v>-345.55524985564216</v>
      </c>
      <c r="AB127" s="108">
        <f t="shared" si="58"/>
        <v>0.90401243059565495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1100</v>
      </c>
      <c r="G128" s="101">
        <f t="shared" si="59"/>
        <v>19998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3256.6810314661088</v>
      </c>
      <c r="N128" s="104">
        <f t="shared" si="53"/>
        <v>1085.5603438220362</v>
      </c>
      <c r="O128" s="106">
        <f t="shared" si="54"/>
        <v>0</v>
      </c>
      <c r="P128" s="107">
        <f t="shared" si="55"/>
        <v>-114.4396561779638</v>
      </c>
      <c r="Q128" s="108">
        <f t="shared" si="56"/>
        <v>0.90463361985169688</v>
      </c>
      <c r="R128" s="303"/>
      <c r="S128" s="46">
        <v>0.80486111111111081</v>
      </c>
      <c r="T128" s="47">
        <v>0.81892361111111078</v>
      </c>
      <c r="U128" s="109">
        <v>14.316666666666613</v>
      </c>
      <c r="V128" s="110">
        <v>20.266031386650045</v>
      </c>
      <c r="W128" s="111"/>
      <c r="X128" s="114"/>
      <c r="Y128" s="294"/>
      <c r="Z128" s="295"/>
      <c r="AA128" s="170">
        <f t="shared" si="57"/>
        <v>-343.31896853389117</v>
      </c>
      <c r="AB128" s="108">
        <f t="shared" si="58"/>
        <v>0.90463361985169688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1734</v>
      </c>
      <c r="G129" s="119">
        <f t="shared" si="59"/>
        <v>31021.260000000002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3257.7173768379321</v>
      </c>
      <c r="N129" s="104">
        <f t="shared" si="53"/>
        <v>814.42934420948302</v>
      </c>
      <c r="O129" s="106">
        <f t="shared" si="54"/>
        <v>0</v>
      </c>
      <c r="P129" s="107">
        <f t="shared" si="55"/>
        <v>-85.57065579051698</v>
      </c>
      <c r="Q129" s="108">
        <f t="shared" si="56"/>
        <v>0.90492149356609219</v>
      </c>
      <c r="R129" s="303"/>
      <c r="S129" s="46">
        <v>0.82847222222222183</v>
      </c>
      <c r="T129" s="118">
        <v>0.85064814814814771</v>
      </c>
      <c r="U129" s="109">
        <v>13.749999999999911</v>
      </c>
      <c r="V129" s="110">
        <v>31.93647206467778</v>
      </c>
      <c r="W129" s="111"/>
      <c r="X129" s="49"/>
      <c r="Y129" s="294"/>
      <c r="Z129" s="295"/>
      <c r="AA129" s="170">
        <f t="shared" si="57"/>
        <v>-342.28262316206792</v>
      </c>
      <c r="AB129" s="108">
        <f t="shared" si="58"/>
        <v>0.90492149356609219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721</v>
      </c>
      <c r="G130" s="119">
        <f t="shared" si="59"/>
        <v>17159.8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3257.2138923860689</v>
      </c>
      <c r="N130" s="104">
        <f t="shared" si="53"/>
        <v>814.30347309651722</v>
      </c>
      <c r="O130" s="121">
        <f t="shared" si="54"/>
        <v>0</v>
      </c>
      <c r="P130" s="122">
        <f t="shared" si="55"/>
        <v>-85.696526903482777</v>
      </c>
      <c r="Q130" s="123">
        <f t="shared" si="56"/>
        <v>0.90478163677390799</v>
      </c>
      <c r="R130" s="303"/>
      <c r="S130" s="46">
        <v>0.85972222222222183</v>
      </c>
      <c r="T130" s="118">
        <v>0.86893518518518476</v>
      </c>
      <c r="U130" s="109">
        <v>13.066666666666737</v>
      </c>
      <c r="V130" s="110">
        <v>13.281289294854975</v>
      </c>
      <c r="W130" s="111"/>
      <c r="X130" s="114"/>
      <c r="Y130" s="294"/>
      <c r="Z130" s="295"/>
      <c r="AA130" s="170">
        <f t="shared" si="57"/>
        <v>-342.78610761393111</v>
      </c>
      <c r="AB130" s="108">
        <f t="shared" si="58"/>
        <v>0.90478163677390799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915</v>
      </c>
      <c r="G131" s="119">
        <f t="shared" si="59"/>
        <v>22710.3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3258.9674179948292</v>
      </c>
      <c r="N131" s="104">
        <f t="shared" si="53"/>
        <v>651.79348359896585</v>
      </c>
      <c r="O131" s="121">
        <f t="shared" si="54"/>
        <v>0</v>
      </c>
      <c r="P131" s="122">
        <f t="shared" si="55"/>
        <v>-68.20651640103415</v>
      </c>
      <c r="Q131" s="123">
        <f t="shared" si="56"/>
        <v>0.90526872722078588</v>
      </c>
      <c r="R131" s="303"/>
      <c r="S131" s="46">
        <v>0.87847222222222177</v>
      </c>
      <c r="T131" s="118">
        <v>0.89016203703703656</v>
      </c>
      <c r="U131" s="109">
        <v>13.733333333333295</v>
      </c>
      <c r="V131" s="110">
        <v>16.845826594295552</v>
      </c>
      <c r="W131" s="111"/>
      <c r="X131" s="114"/>
      <c r="Y131" s="294"/>
      <c r="Z131" s="295"/>
      <c r="AA131" s="170">
        <f t="shared" si="57"/>
        <v>-341.03258200517075</v>
      </c>
      <c r="AB131" s="108">
        <f t="shared" si="58"/>
        <v>0.90526872722078588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1036</v>
      </c>
      <c r="G132" s="119">
        <f t="shared" si="59"/>
        <v>25651.360000000001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3254.4447501443574</v>
      </c>
      <c r="N132" s="104">
        <f t="shared" si="53"/>
        <v>813.61118753608935</v>
      </c>
      <c r="O132" s="121">
        <f t="shared" si="54"/>
        <v>0</v>
      </c>
      <c r="P132" s="122">
        <f t="shared" si="55"/>
        <v>-86.388812463910654</v>
      </c>
      <c r="Q132" s="123">
        <f t="shared" si="56"/>
        <v>0.90401243059565484</v>
      </c>
      <c r="R132" s="303"/>
      <c r="S132" s="46">
        <v>0.89999999999999947</v>
      </c>
      <c r="T132" s="118">
        <v>0.91326388888888832</v>
      </c>
      <c r="U132" s="109">
        <v>14.16666666666659</v>
      </c>
      <c r="V132" s="110">
        <v>19.100032347220758</v>
      </c>
      <c r="W132" s="124"/>
      <c r="X132" s="125"/>
      <c r="Y132" s="294"/>
      <c r="Z132" s="295"/>
      <c r="AA132" s="170">
        <f t="shared" si="57"/>
        <v>-345.55524985564261</v>
      </c>
      <c r="AB132" s="108">
        <f t="shared" si="58"/>
        <v>0.90401243059565484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1633</v>
      </c>
      <c r="G133" s="119">
        <f t="shared" si="59"/>
        <v>29687.94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3256.6810314661088</v>
      </c>
      <c r="N133" s="104">
        <f t="shared" si="53"/>
        <v>1085.5603438220362</v>
      </c>
      <c r="O133" s="121">
        <f t="shared" si="54"/>
        <v>0</v>
      </c>
      <c r="P133" s="122">
        <f t="shared" si="55"/>
        <v>-114.4396561779638</v>
      </c>
      <c r="Q133" s="123">
        <f t="shared" si="56"/>
        <v>0.90463361985169688</v>
      </c>
      <c r="R133" s="303"/>
      <c r="S133" s="46">
        <v>0.92291666666666605</v>
      </c>
      <c r="T133" s="118">
        <v>0.94380787037036973</v>
      </c>
      <c r="U133" s="109">
        <v>13.899999999999935</v>
      </c>
      <c r="V133" s="110">
        <v>30.085844776726837</v>
      </c>
      <c r="W133" s="124"/>
      <c r="X133" s="125"/>
      <c r="Y133" s="294"/>
      <c r="Z133" s="295"/>
      <c r="AA133" s="170">
        <f t="shared" si="57"/>
        <v>-343.31896853389117</v>
      </c>
      <c r="AB133" s="108">
        <f t="shared" si="58"/>
        <v>0.90463361985169688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2632</v>
      </c>
      <c r="G134" s="119">
        <f t="shared" si="59"/>
        <v>47086.48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3257.7173768379321</v>
      </c>
      <c r="N134" s="104">
        <f t="shared" si="53"/>
        <v>814.42934420948302</v>
      </c>
      <c r="O134" s="121">
        <f t="shared" si="54"/>
        <v>0</v>
      </c>
      <c r="P134" s="122">
        <f t="shared" si="55"/>
        <v>-85.57065579051698</v>
      </c>
      <c r="Q134" s="123">
        <f t="shared" si="56"/>
        <v>0.90492149356609219</v>
      </c>
      <c r="R134" s="303"/>
      <c r="S134" s="46">
        <v>0.95347222222222161</v>
      </c>
      <c r="T134" s="118">
        <v>0.98712962962962902</v>
      </c>
      <c r="U134" s="109">
        <v>13.91666666666671</v>
      </c>
      <c r="V134" s="110">
        <v>48.475660019741589</v>
      </c>
      <c r="W134" s="124"/>
      <c r="X134" s="125"/>
      <c r="Y134" s="294"/>
      <c r="Z134" s="295"/>
      <c r="AA134" s="170">
        <f t="shared" si="57"/>
        <v>-342.28262316206792</v>
      </c>
      <c r="AB134" s="108">
        <f t="shared" si="58"/>
        <v>0.90492149356609219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7797</v>
      </c>
      <c r="G135" s="119">
        <f t="shared" si="59"/>
        <v>111341.15999999999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3255.4469426858532</v>
      </c>
      <c r="N135" s="104">
        <f t="shared" si="53"/>
        <v>1085.1489808952845</v>
      </c>
      <c r="O135" s="121">
        <f t="shared" si="54"/>
        <v>0</v>
      </c>
      <c r="P135" s="122">
        <f t="shared" si="55"/>
        <v>-114.85101910471553</v>
      </c>
      <c r="Q135" s="123">
        <f t="shared" si="56"/>
        <v>0.90429081741273709</v>
      </c>
      <c r="R135" s="303"/>
      <c r="S135" s="46">
        <v>0.99652777777777712</v>
      </c>
      <c r="T135" s="118">
        <v>1.0963194444444437</v>
      </c>
      <c r="U135" s="109">
        <v>13.533333333333264</v>
      </c>
      <c r="V135" s="110">
        <v>143.70377039965908</v>
      </c>
      <c r="W135" s="124"/>
      <c r="X135" s="125"/>
      <c r="Y135" s="294"/>
      <c r="Z135" s="295"/>
      <c r="AA135" s="170">
        <f t="shared" si="57"/>
        <v>-344.55305731414683</v>
      </c>
      <c r="AB135" s="108">
        <f t="shared" si="58"/>
        <v>0.90429081741273698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3256.7452352525252</v>
      </c>
      <c r="N140" s="136">
        <f>M140/L140</f>
        <v>849.58571354413698</v>
      </c>
      <c r="O140" s="137">
        <f>L140-I140</f>
        <v>0</v>
      </c>
      <c r="P140" s="138">
        <f>N140-K140</f>
        <v>-89.544721238471652</v>
      </c>
      <c r="Q140" s="139">
        <f>N140/K140</f>
        <v>0.90465145423681259</v>
      </c>
      <c r="R140" s="304"/>
      <c r="S140" s="140">
        <v>0.73333333333333328</v>
      </c>
      <c r="T140" s="141">
        <v>1.0963194444444437</v>
      </c>
      <c r="U140" s="142"/>
      <c r="V140" s="164"/>
      <c r="W140" s="165"/>
      <c r="X140" s="136"/>
      <c r="Y140" s="290"/>
      <c r="Z140" s="291"/>
      <c r="AA140" s="172">
        <f>M140-J140</f>
        <v>-343.25476474747484</v>
      </c>
      <c r="AB140" s="139">
        <f>M140/J140</f>
        <v>0.90465145423681259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9" priority="1" operator="greaterThan">
      <formula>0</formula>
    </cfRule>
  </conditionalFormatting>
  <conditionalFormatting sqref="P5:P140 AA5:AA140">
    <cfRule type="cellIs" dxfId="458" priority="4" operator="lessThan">
      <formula>0</formula>
    </cfRule>
  </conditionalFormatting>
  <conditionalFormatting sqref="Q5:Q140 AB5:AB140">
    <cfRule type="cellIs" dxfId="457" priority="2" operator="greaterThan">
      <formula>1</formula>
    </cfRule>
    <cfRule type="cellIs" dxfId="456" priority="3" operator="lessThan">
      <formula>0.8</formula>
    </cfRule>
  </conditionalFormatting>
  <conditionalFormatting sqref="AC5:AC6 R5:R140 AC73:AC78">
    <cfRule type="cellIs" dxfId="455" priority="5" operator="lessThan">
      <formula>0.8</formula>
    </cfRule>
  </conditionalFormatting>
  <conditionalFormatting sqref="AC12:AC20">
    <cfRule type="cellIs" dxfId="454" priority="12" operator="lessThan">
      <formula>0.8</formula>
    </cfRule>
  </conditionalFormatting>
  <conditionalFormatting sqref="AC22">
    <cfRule type="cellIs" dxfId="453" priority="11" operator="lessThan">
      <formula>0.8</formula>
    </cfRule>
  </conditionalFormatting>
  <conditionalFormatting sqref="AC39">
    <cfRule type="cellIs" dxfId="452" priority="7" operator="lessThan">
      <formula>0.8</formula>
    </cfRule>
  </conditionalFormatting>
  <conditionalFormatting sqref="AC56:AC61">
    <cfRule type="cellIs" dxfId="451" priority="6" operator="lessThan">
      <formula>0.8</formula>
    </cfRule>
  </conditionalFormatting>
  <conditionalFormatting sqref="AC90">
    <cfRule type="cellIs" dxfId="450" priority="10" operator="lessThan">
      <formula>0.8</formula>
    </cfRule>
  </conditionalFormatting>
  <conditionalFormatting sqref="AC107">
    <cfRule type="cellIs" dxfId="449" priority="9" operator="lessThan">
      <formula>0.8</formula>
    </cfRule>
  </conditionalFormatting>
  <conditionalFormatting sqref="AC124:AC129">
    <cfRule type="cellIs" dxfId="448" priority="8" operator="lessThan">
      <formula>0.8</formula>
    </cfRule>
  </conditionalFormatting>
  <dataValidations count="1">
    <dataValidation type="list" allowBlank="1" showInputMessage="1" showErrorMessage="1" sqref="Y5:Z140" xr:uid="{AD6B022F-C48B-4A27-84DB-5883BEAEE00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C03D-340E-41CE-98BE-98E34F49414C}">
  <sheetPr codeName="工作表18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9" sqref="I49"/>
      <selection pane="bottomLeft" activeCell="I49" sqref="I4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87491</v>
      </c>
      <c r="E1" s="86" t="s">
        <v>3</v>
      </c>
      <c r="F1" s="87">
        <f>SUM(G5:G140)</f>
        <v>3796727.0100000002</v>
      </c>
      <c r="G1" s="88" t="s">
        <v>84</v>
      </c>
      <c r="H1" s="89">
        <f>L21+L38+L55+L72+L89+L106+L123+L140</f>
        <v>136.93333333333334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46285</v>
      </c>
      <c r="B2" s="348"/>
      <c r="C2" s="90" t="s">
        <v>40</v>
      </c>
      <c r="D2" s="91">
        <f>AVERAGE(N21,N38,N55,N72,N89,N106,N123,N140)</f>
        <v>208.91624688866486</v>
      </c>
      <c r="E2" s="91" t="s">
        <v>91</v>
      </c>
      <c r="F2" s="92">
        <f>F1/D1</f>
        <v>43.395629379021848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3984</v>
      </c>
      <c r="G5" s="146">
        <f t="shared" ref="G5:G7" si="0">E5*F5</f>
        <v>78484.800000000003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1084.6472881768486</v>
      </c>
      <c r="N5" s="150">
        <f>M5/L5</f>
        <v>83.434406782834515</v>
      </c>
      <c r="O5" s="152">
        <f>L5-I5</f>
        <v>0</v>
      </c>
      <c r="P5" s="153">
        <f>N5-K5</f>
        <v>-8.873285524857792</v>
      </c>
      <c r="Q5" s="154">
        <f>N5/K5</f>
        <v>0.90387274014737395</v>
      </c>
      <c r="R5" s="302">
        <f>Q21</f>
        <v>0.90277544206543303</v>
      </c>
      <c r="S5" s="155">
        <v>0.20833333333333334</v>
      </c>
      <c r="T5" s="156">
        <v>0.36137731481481483</v>
      </c>
      <c r="U5" s="157"/>
      <c r="V5" s="158">
        <v>220.38500681801841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-115.35271182315137</v>
      </c>
      <c r="AF5" s="130">
        <f>M5/J5</f>
        <v>0.90387274014737384</v>
      </c>
      <c r="AG5" s="381">
        <f>AF21</f>
        <v>0.90277544206543314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4430</v>
      </c>
      <c r="G6" s="101">
        <f t="shared" si="0"/>
        <v>249984.9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1806.3548219448417</v>
      </c>
      <c r="N6" s="104">
        <f>M6/L6</f>
        <v>75.264784247701741</v>
      </c>
      <c r="O6" s="106">
        <f>L6-I6</f>
        <v>0</v>
      </c>
      <c r="P6" s="107">
        <f>N6-K6</f>
        <v>-8.068549085631588</v>
      </c>
      <c r="Q6" s="108">
        <f>N6/K6</f>
        <v>0.90317741097242099</v>
      </c>
      <c r="R6" s="303"/>
      <c r="S6" s="46">
        <v>0.36527777777777781</v>
      </c>
      <c r="T6" s="47">
        <v>0.46745370370370376</v>
      </c>
      <c r="U6" s="109">
        <v>5.616666666666692</v>
      </c>
      <c r="V6" s="110">
        <v>147.14716996399525</v>
      </c>
      <c r="W6" s="111">
        <v>0.46745370370370376</v>
      </c>
      <c r="X6" s="114">
        <v>0.50624999999999998</v>
      </c>
      <c r="Y6" s="12"/>
      <c r="Z6" s="196"/>
      <c r="AA6" s="294"/>
      <c r="AB6" s="295"/>
      <c r="AC6" s="12"/>
      <c r="AD6" s="196"/>
      <c r="AE6" s="115">
        <f>M6-J6</f>
        <v>-193.64517805515834</v>
      </c>
      <c r="AF6" s="108">
        <f>M6/J6</f>
        <v>0.90317741097242088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5788</v>
      </c>
      <c r="G7" s="101">
        <f t="shared" si="0"/>
        <v>344501.76000000001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1803.4301886185619</v>
      </c>
      <c r="N7" s="104">
        <f>M7/L7</f>
        <v>75.14292452577341</v>
      </c>
      <c r="O7" s="106">
        <f>L7-I7</f>
        <v>0</v>
      </c>
      <c r="P7" s="107">
        <f>N7-K7</f>
        <v>-8.1904088075599191</v>
      </c>
      <c r="Q7" s="108">
        <f>N7/K7</f>
        <v>0.90171509430928098</v>
      </c>
      <c r="R7" s="303"/>
      <c r="S7" s="46">
        <v>0.50624999999999998</v>
      </c>
      <c r="T7" s="47">
        <v>0.63996527777777779</v>
      </c>
      <c r="U7" s="109">
        <v>55.866666666666553</v>
      </c>
      <c r="V7" s="110">
        <v>192.56636724375704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-196.56981138143806</v>
      </c>
      <c r="AF7" s="108">
        <f>M7/J7</f>
        <v>0.90171509430928098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1564.8107662467507</v>
      </c>
      <c r="N21" s="136">
        <f t="shared" ref="N21:N26" si="5">M21/L21</f>
        <v>76.957906536725446</v>
      </c>
      <c r="O21" s="137">
        <f t="shared" ref="O21:O26" si="6">L21-I21</f>
        <v>0</v>
      </c>
      <c r="P21" s="138">
        <f t="shared" ref="P21:P26" si="7">N21-K21</f>
        <v>-8.2879951026188223</v>
      </c>
      <c r="Q21" s="139">
        <f t="shared" ref="Q21:Q26" si="8">N21/K21</f>
        <v>0.90277544206543303</v>
      </c>
      <c r="R21" s="304"/>
      <c r="S21" s="140">
        <v>0.20833333333333334</v>
      </c>
      <c r="T21" s="141">
        <v>0.63996527777777779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-168.52256708658251</v>
      </c>
      <c r="AF21" s="139">
        <f t="shared" ref="AF21:AF26" si="10">M21/J21</f>
        <v>0.90277544206543314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2258</v>
      </c>
      <c r="G22" s="146">
        <f t="shared" ref="G22:G26" si="11">E22*F22</f>
        <v>82304.100000000006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1893.6983422374997</v>
      </c>
      <c r="N22" s="150">
        <f t="shared" si="5"/>
        <v>94.684917111874981</v>
      </c>
      <c r="O22" s="152">
        <f t="shared" si="6"/>
        <v>0</v>
      </c>
      <c r="P22" s="153">
        <f t="shared" si="7"/>
        <v>-10.315082888125019</v>
      </c>
      <c r="Q22" s="154">
        <f t="shared" si="8"/>
        <v>0.9017611153511903</v>
      </c>
      <c r="R22" s="302">
        <f>Q38</f>
        <v>0.90268843607468441</v>
      </c>
      <c r="S22" s="155">
        <v>0.20833333333333334</v>
      </c>
      <c r="T22" s="156">
        <v>0.25800925925925927</v>
      </c>
      <c r="U22" s="157"/>
      <c r="V22" s="158">
        <v>71.542545598853707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-206.30165776250033</v>
      </c>
      <c r="AF22" s="154">
        <f t="shared" si="10"/>
        <v>0.9017611153511903</v>
      </c>
      <c r="AG22" s="374">
        <f>AF38</f>
        <v>0.9205634546108169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1103</v>
      </c>
      <c r="G23" s="101">
        <f t="shared" si="11"/>
        <v>56738.32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03"/>
      <c r="S23" s="46">
        <v>0.26111111111111113</v>
      </c>
      <c r="T23" s="47">
        <v>0.28660879629629632</v>
      </c>
      <c r="U23" s="109">
        <v>5</v>
      </c>
      <c r="V23" s="110">
        <v>36.730529632160234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3213</v>
      </c>
      <c r="G24" s="101">
        <f t="shared" si="11"/>
        <v>196282.17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1803.4426614057977</v>
      </c>
      <c r="N24" s="104">
        <f t="shared" si="5"/>
        <v>90.172133070289888</v>
      </c>
      <c r="O24" s="106">
        <f t="shared" si="6"/>
        <v>0</v>
      </c>
      <c r="P24" s="107">
        <f t="shared" si="7"/>
        <v>-9.8278669297101118</v>
      </c>
      <c r="Q24" s="108">
        <f t="shared" si="8"/>
        <v>0.90172133070289884</v>
      </c>
      <c r="R24" s="303"/>
      <c r="S24" s="46">
        <v>0.28958333333333336</v>
      </c>
      <c r="T24" s="47">
        <v>0.36380787037037038</v>
      </c>
      <c r="U24" s="109">
        <v>5</v>
      </c>
      <c r="V24" s="110">
        <v>106.89555267020603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-196.55733859420229</v>
      </c>
      <c r="AF24" s="108">
        <f t="shared" si="10"/>
        <v>0.90172133070289884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5875</v>
      </c>
      <c r="G25" s="101">
        <f t="shared" si="11"/>
        <v>143056.25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2626.6346153846152</v>
      </c>
      <c r="N25" s="104">
        <f t="shared" si="5"/>
        <v>119.39248251748251</v>
      </c>
      <c r="O25" s="106">
        <f t="shared" si="6"/>
        <v>1</v>
      </c>
      <c r="P25" s="107">
        <f t="shared" si="7"/>
        <v>-13.464660339660355</v>
      </c>
      <c r="Q25" s="108">
        <f t="shared" si="8"/>
        <v>0.89865309421761019</v>
      </c>
      <c r="R25" s="303"/>
      <c r="S25" s="46">
        <v>0.3666666666666667</v>
      </c>
      <c r="T25" s="47">
        <v>0.45986111111111116</v>
      </c>
      <c r="U25" s="109">
        <v>5</v>
      </c>
      <c r="V25" s="110">
        <v>134.20214518431746</v>
      </c>
      <c r="W25" s="111">
        <v>0.45986111111111116</v>
      </c>
      <c r="X25" s="114">
        <v>0.49861111111111112</v>
      </c>
      <c r="Y25" s="12"/>
      <c r="Z25" s="196"/>
      <c r="AA25" s="294"/>
      <c r="AB25" s="295"/>
      <c r="AC25" s="12"/>
      <c r="AD25" s="196"/>
      <c r="AE25" s="115">
        <f t="shared" si="9"/>
        <v>-163.36538461538476</v>
      </c>
      <c r="AF25" s="108">
        <f t="shared" si="10"/>
        <v>0.94144609870416318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2447</v>
      </c>
      <c r="G26" s="101">
        <f t="shared" si="11"/>
        <v>73336.59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0.49861111111111112</v>
      </c>
      <c r="T26" s="47">
        <v>0.53741898148148148</v>
      </c>
      <c r="U26" s="109">
        <v>55.799999999999926</v>
      </c>
      <c r="V26" s="110">
        <v>55.896621151663801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2150.4362299708682</v>
      </c>
      <c r="N38" s="136">
        <f t="shared" ref="N38:N44" si="15">M38/L38</f>
        <v>104.39010825101302</v>
      </c>
      <c r="O38" s="137">
        <f t="shared" ref="O38:O44" si="16">L38-I38</f>
        <v>0.40000000000000213</v>
      </c>
      <c r="P38" s="138">
        <f t="shared" ref="P38:P44" si="17">N38-K38</f>
        <v>-11.253456105422629</v>
      </c>
      <c r="Q38" s="139">
        <f t="shared" ref="Q38:Q44" si="18">N38/K38</f>
        <v>0.90268843607468441</v>
      </c>
      <c r="R38" s="304"/>
      <c r="S38" s="140">
        <v>0.20833333333333334</v>
      </c>
      <c r="T38" s="141">
        <v>0.53741898148148148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9">M38-J38</f>
        <v>-185.56377002913177</v>
      </c>
      <c r="AF38" s="139">
        <f t="shared" ref="AF38:AF44" si="20">M38/J38</f>
        <v>0.9205634546108169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2826</v>
      </c>
      <c r="G39" s="146">
        <f t="shared" ref="G39:G44" si="21">E39*F39</f>
        <v>202200.3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1806.0185926713984</v>
      </c>
      <c r="N39" s="150">
        <f t="shared" si="15"/>
        <v>82.091754212336298</v>
      </c>
      <c r="O39" s="152">
        <f t="shared" si="16"/>
        <v>0</v>
      </c>
      <c r="P39" s="153">
        <f t="shared" si="17"/>
        <v>-8.8173366967546087</v>
      </c>
      <c r="Q39" s="154">
        <f t="shared" si="18"/>
        <v>0.90300929633569926</v>
      </c>
      <c r="R39" s="302">
        <f>Q55</f>
        <v>0.90283836529364003</v>
      </c>
      <c r="S39" s="155">
        <v>0.20833333333333334</v>
      </c>
      <c r="T39" s="156">
        <v>0.27353009259259259</v>
      </c>
      <c r="U39" s="157"/>
      <c r="V39" s="158">
        <v>93.886076637335648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-193.98140732860156</v>
      </c>
      <c r="AF39" s="154">
        <f t="shared" si="20"/>
        <v>0.90300929633569926</v>
      </c>
      <c r="AG39" s="307">
        <f>AF55</f>
        <v>0.90283836529364003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3165</v>
      </c>
      <c r="G40" s="101">
        <f t="shared" si="21"/>
        <v>188444.1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1806.8273887531582</v>
      </c>
      <c r="N40" s="104">
        <f t="shared" si="15"/>
        <v>78.557712554485136</v>
      </c>
      <c r="O40" s="106">
        <f t="shared" si="16"/>
        <v>0</v>
      </c>
      <c r="P40" s="107">
        <f t="shared" si="17"/>
        <v>-8.3988091846453017</v>
      </c>
      <c r="Q40" s="108">
        <f t="shared" si="18"/>
        <v>0.90341369437657904</v>
      </c>
      <c r="R40" s="303"/>
      <c r="S40" s="46">
        <v>0.27638888888888891</v>
      </c>
      <c r="T40" s="47">
        <v>0.34937499999999999</v>
      </c>
      <c r="U40" s="109">
        <v>5</v>
      </c>
      <c r="V40" s="110">
        <v>105.10135123147805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-193.17261124684183</v>
      </c>
      <c r="AF40" s="108">
        <f t="shared" si="20"/>
        <v>0.90341369437657904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1538</v>
      </c>
      <c r="G41" s="101">
        <f t="shared" si="21"/>
        <v>98308.96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1806.9054383674841</v>
      </c>
      <c r="N41" s="104">
        <f t="shared" si="15"/>
        <v>75.287726598645165</v>
      </c>
      <c r="O41" s="106">
        <f t="shared" si="16"/>
        <v>0</v>
      </c>
      <c r="P41" s="107">
        <f t="shared" si="17"/>
        <v>-8.0456067346881639</v>
      </c>
      <c r="Q41" s="108">
        <f t="shared" si="18"/>
        <v>0.90345271918374204</v>
      </c>
      <c r="R41" s="303"/>
      <c r="S41" s="46">
        <v>0.3527777777777778</v>
      </c>
      <c r="T41" s="47">
        <v>0.38824074074074078</v>
      </c>
      <c r="U41" s="109">
        <v>4.9000000000000465</v>
      </c>
      <c r="V41" s="110">
        <v>51.070741191289898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-193.09456163251593</v>
      </c>
      <c r="AF41" s="108">
        <f t="shared" si="20"/>
        <v>0.90345271918374204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912</v>
      </c>
      <c r="G42" s="101">
        <f t="shared" si="21"/>
        <v>63165.120000000003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1803.5151935597867</v>
      </c>
      <c r="N42" s="104">
        <f t="shared" si="15"/>
        <v>75.146466398324449</v>
      </c>
      <c r="O42" s="106">
        <f t="shared" si="16"/>
        <v>0</v>
      </c>
      <c r="P42" s="107">
        <f t="shared" si="17"/>
        <v>-8.1868669350088794</v>
      </c>
      <c r="Q42" s="108">
        <f t="shared" si="18"/>
        <v>0.90175759677989342</v>
      </c>
      <c r="R42" s="303"/>
      <c r="S42" s="46">
        <v>0.3923611111111111</v>
      </c>
      <c r="T42" s="47">
        <v>0.41342592592592592</v>
      </c>
      <c r="U42" s="109">
        <v>5.933333333333275</v>
      </c>
      <c r="V42" s="110">
        <v>30.340747998908402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9"/>
        <v>-196.48480644021333</v>
      </c>
      <c r="AF42" s="108">
        <f t="shared" si="20"/>
        <v>0.90175759677989331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3222</v>
      </c>
      <c r="G43" s="101">
        <f t="shared" si="21"/>
        <v>173214.72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1806.244388784819</v>
      </c>
      <c r="N43" s="104">
        <f t="shared" si="15"/>
        <v>90.312219439240948</v>
      </c>
      <c r="O43" s="106">
        <f t="shared" si="16"/>
        <v>0</v>
      </c>
      <c r="P43" s="107">
        <f t="shared" si="17"/>
        <v>-9.6877805607590517</v>
      </c>
      <c r="Q43" s="108">
        <f t="shared" si="18"/>
        <v>0.90312219439240948</v>
      </c>
      <c r="R43" s="303"/>
      <c r="S43" s="46">
        <v>0.41736111111111107</v>
      </c>
      <c r="T43" s="47">
        <v>0.49167824074074074</v>
      </c>
      <c r="U43" s="109">
        <v>5.6666666666666199</v>
      </c>
      <c r="V43" s="110">
        <v>107.02870619299709</v>
      </c>
      <c r="W43" s="111">
        <v>0.49167824074074074</v>
      </c>
      <c r="X43" s="114">
        <v>0.53125</v>
      </c>
      <c r="Y43" s="12"/>
      <c r="Z43" s="196"/>
      <c r="AA43" s="294"/>
      <c r="AB43" s="295"/>
      <c r="AC43" s="12"/>
      <c r="AD43" s="196"/>
      <c r="AE43" s="115">
        <f t="shared" si="19"/>
        <v>-193.75561121518103</v>
      </c>
      <c r="AF43" s="108">
        <f t="shared" si="20"/>
        <v>0.90312219439240948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4180</v>
      </c>
      <c r="G44" s="119">
        <f t="shared" si="21"/>
        <v>245240.6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1804.549381387033</v>
      </c>
      <c r="N44" s="104">
        <f t="shared" si="15"/>
        <v>78.458668755957959</v>
      </c>
      <c r="O44" s="106">
        <f t="shared" si="16"/>
        <v>0</v>
      </c>
      <c r="P44" s="107">
        <f t="shared" si="17"/>
        <v>-8.4978529831724785</v>
      </c>
      <c r="Q44" s="108">
        <f t="shared" si="18"/>
        <v>0.90227469069351651</v>
      </c>
      <c r="R44" s="303"/>
      <c r="S44" s="46">
        <v>0.53125</v>
      </c>
      <c r="T44" s="118">
        <v>0.62775462962962969</v>
      </c>
      <c r="U44" s="109">
        <v>56.983333333333341</v>
      </c>
      <c r="V44" s="110">
        <v>138.98206532160805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9"/>
        <v>-195.45061861296699</v>
      </c>
      <c r="AF44" s="108">
        <f t="shared" si="20"/>
        <v>0.90227469069351651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1805.67673058728</v>
      </c>
      <c r="N55" s="136">
        <f t="shared" ref="N55:N61" si="26">M55/L55</f>
        <v>79.662208702379999</v>
      </c>
      <c r="O55" s="137">
        <f t="shared" ref="O55:O61" si="27">L55-I55</f>
        <v>0</v>
      </c>
      <c r="P55" s="138">
        <f t="shared" ref="P55:P61" si="28">N55-K55</f>
        <v>-8.5730854152670588</v>
      </c>
      <c r="Q55" s="139">
        <f t="shared" ref="Q55:Q61" si="29">N55/K55</f>
        <v>0.90283836529364003</v>
      </c>
      <c r="R55" s="304"/>
      <c r="S55" s="140">
        <v>0.20833333333333334</v>
      </c>
      <c r="T55" s="141">
        <v>0.62775462962962969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30">M55-J55</f>
        <v>-194.32326941272004</v>
      </c>
      <c r="AF55" s="139">
        <f t="shared" ref="AF55:AF61" si="31">M55/J55</f>
        <v>0.90283836529364003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1751</v>
      </c>
      <c r="G56" s="146">
        <f t="shared" ref="G56:G61" si="32">E56*F56</f>
        <v>50533.86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3192.073472803153</v>
      </c>
      <c r="N56" s="150">
        <f t="shared" si="26"/>
        <v>177.33741515573072</v>
      </c>
      <c r="O56" s="152">
        <f t="shared" si="27"/>
        <v>0</v>
      </c>
      <c r="P56" s="153">
        <f t="shared" si="28"/>
        <v>-22.662584844269276</v>
      </c>
      <c r="Q56" s="154">
        <f t="shared" si="29"/>
        <v>0.88668707577865358</v>
      </c>
      <c r="R56" s="302">
        <f>Q72</f>
        <v>0.89989445554025338</v>
      </c>
      <c r="S56" s="155">
        <v>0.20833333333333334</v>
      </c>
      <c r="T56" s="156">
        <v>0.23118055555555556</v>
      </c>
      <c r="U56" s="157"/>
      <c r="V56" s="158">
        <v>32.912776255034146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30"/>
        <v>-407.92652719684702</v>
      </c>
      <c r="AF56" s="154">
        <f t="shared" si="31"/>
        <v>0.88668707577865358</v>
      </c>
      <c r="AG56" s="307">
        <f>AF72</f>
        <v>0.89989445554025338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1050</v>
      </c>
      <c r="G57" s="101">
        <f t="shared" si="32"/>
        <v>38566.5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3192.6970138208671</v>
      </c>
      <c r="N57" s="104">
        <f t="shared" si="26"/>
        <v>152.03319113432701</v>
      </c>
      <c r="O57" s="106">
        <f t="shared" si="27"/>
        <v>0</v>
      </c>
      <c r="P57" s="107">
        <f t="shared" si="28"/>
        <v>-19.395380294244404</v>
      </c>
      <c r="Q57" s="108">
        <f t="shared" si="29"/>
        <v>0.88686028161690766</v>
      </c>
      <c r="R57" s="303"/>
      <c r="S57" s="46">
        <v>0.23472222222222225</v>
      </c>
      <c r="T57" s="47">
        <v>0.24841435185185187</v>
      </c>
      <c r="U57" s="109">
        <v>5.1000000000000378</v>
      </c>
      <c r="V57" s="110">
        <v>19.732533255513843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30"/>
        <v>-407.30298617913286</v>
      </c>
      <c r="AF57" s="108">
        <f t="shared" si="31"/>
        <v>0.88686028161690755</v>
      </c>
      <c r="AG57" s="308"/>
    </row>
    <row r="58" spans="1:33" ht="15.75" customHeight="1">
      <c r="A58" s="297"/>
      <c r="B58" s="98" t="s">
        <v>195</v>
      </c>
      <c r="C58" s="377" t="s">
        <v>205</v>
      </c>
      <c r="D58" s="377"/>
      <c r="E58" s="99">
        <v>46.93</v>
      </c>
      <c r="F58" s="100">
        <v>1312</v>
      </c>
      <c r="G58" s="101">
        <f t="shared" si="32"/>
        <v>61572.159999999996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3258.4426424568314</v>
      </c>
      <c r="N58" s="104">
        <f t="shared" si="26"/>
        <v>141.67141923725353</v>
      </c>
      <c r="O58" s="106">
        <f t="shared" si="27"/>
        <v>0</v>
      </c>
      <c r="P58" s="107">
        <f t="shared" si="28"/>
        <v>-14.850319893181251</v>
      </c>
      <c r="Q58" s="108">
        <f t="shared" si="29"/>
        <v>0.90512295623800865</v>
      </c>
      <c r="R58" s="303"/>
      <c r="S58" s="46">
        <v>0.25208333333333338</v>
      </c>
      <c r="T58" s="47">
        <v>0.26885416666666673</v>
      </c>
      <c r="U58" s="109">
        <v>5.2833333333333732</v>
      </c>
      <c r="V58" s="110">
        <v>24.158780324776853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30"/>
        <v>-341.55735754316856</v>
      </c>
      <c r="AF58" s="108">
        <f t="shared" si="31"/>
        <v>0.90512295623800876</v>
      </c>
      <c r="AG58" s="308"/>
    </row>
    <row r="59" spans="1:33" ht="15.75" customHeight="1">
      <c r="A59" s="297"/>
      <c r="B59" s="98" t="s">
        <v>195</v>
      </c>
      <c r="C59" s="377" t="s">
        <v>215</v>
      </c>
      <c r="D59" s="377"/>
      <c r="E59" s="99">
        <v>36.729999999999997</v>
      </c>
      <c r="F59" s="100">
        <v>3042</v>
      </c>
      <c r="G59" s="101">
        <f t="shared" si="32"/>
        <v>111732.65999999999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3259.5781917882141</v>
      </c>
      <c r="N59" s="104">
        <f t="shared" si="26"/>
        <v>171.5567469362218</v>
      </c>
      <c r="O59" s="106">
        <f t="shared" si="27"/>
        <v>0</v>
      </c>
      <c r="P59" s="107">
        <f t="shared" si="28"/>
        <v>-17.91693727430453</v>
      </c>
      <c r="Q59" s="108">
        <f t="shared" si="29"/>
        <v>0.90543838660783726</v>
      </c>
      <c r="R59" s="303"/>
      <c r="S59" s="46">
        <v>0.27222222222222225</v>
      </c>
      <c r="T59" s="47">
        <v>0.31109953703703708</v>
      </c>
      <c r="U59" s="109">
        <v>4.8499999999999588</v>
      </c>
      <c r="V59" s="110">
        <v>55.994975196428406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30"/>
        <v>-340.4218082117859</v>
      </c>
      <c r="AF59" s="198">
        <f t="shared" si="31"/>
        <v>0.90543838660783726</v>
      </c>
      <c r="AG59" s="308"/>
    </row>
    <row r="60" spans="1:33" ht="15.75" customHeight="1">
      <c r="A60" s="298"/>
      <c r="B60" s="98" t="s">
        <v>195</v>
      </c>
      <c r="C60" s="377" t="s">
        <v>198</v>
      </c>
      <c r="D60" s="377"/>
      <c r="E60" s="99">
        <v>37.799999999999997</v>
      </c>
      <c r="F60" s="103">
        <v>5074</v>
      </c>
      <c r="G60" s="101">
        <f t="shared" si="32"/>
        <v>191797.19999999998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3270.0889188004162</v>
      </c>
      <c r="N60" s="104">
        <f t="shared" si="26"/>
        <v>163.50444594002082</v>
      </c>
      <c r="O60" s="106">
        <f t="shared" si="27"/>
        <v>0</v>
      </c>
      <c r="P60" s="107">
        <f t="shared" si="28"/>
        <v>-16.495554059979185</v>
      </c>
      <c r="Q60" s="108">
        <f t="shared" si="29"/>
        <v>0.90835803300011564</v>
      </c>
      <c r="R60" s="303"/>
      <c r="S60" s="46">
        <v>0.31388888888888888</v>
      </c>
      <c r="T60" s="47">
        <v>0.37853009259259257</v>
      </c>
      <c r="U60" s="109">
        <v>5</v>
      </c>
      <c r="V60" s="110">
        <v>93.098385872540533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30"/>
        <v>-329.9110811995838</v>
      </c>
      <c r="AF60" s="198">
        <f t="shared" si="31"/>
        <v>0.90835803300011564</v>
      </c>
      <c r="AG60" s="308"/>
    </row>
    <row r="61" spans="1:33" ht="15.75" customHeight="1">
      <c r="A61" s="298"/>
      <c r="B61" s="98" t="s">
        <v>195</v>
      </c>
      <c r="C61" s="377" t="s">
        <v>197</v>
      </c>
      <c r="D61" s="377"/>
      <c r="E61" s="99">
        <v>38.479999999999997</v>
      </c>
      <c r="F61" s="103">
        <v>4241</v>
      </c>
      <c r="G61" s="119">
        <f t="shared" si="32"/>
        <v>163193.68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3264.8399999999915</v>
      </c>
      <c r="N61" s="104">
        <f t="shared" si="26"/>
        <v>171.83368421052586</v>
      </c>
      <c r="O61" s="106">
        <f t="shared" si="27"/>
        <v>0</v>
      </c>
      <c r="P61" s="107">
        <f t="shared" si="28"/>
        <v>-17.64000000000047</v>
      </c>
      <c r="Q61" s="108">
        <f t="shared" si="29"/>
        <v>0.90689999999999749</v>
      </c>
      <c r="R61" s="303"/>
      <c r="S61" s="46">
        <v>0.38194444444444442</v>
      </c>
      <c r="T61" s="118">
        <v>0.43606481481481479</v>
      </c>
      <c r="U61" s="109">
        <v>4.9166666666666625</v>
      </c>
      <c r="V61" s="110">
        <v>77.939500863748506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30"/>
        <v>-335.16000000000849</v>
      </c>
      <c r="AF61" s="198">
        <f t="shared" si="31"/>
        <v>0.9068999999999976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3239.6200399449122</v>
      </c>
      <c r="N72" s="136">
        <f>M72/L72</f>
        <v>161.98100199724561</v>
      </c>
      <c r="O72" s="137">
        <f>L72-I72</f>
        <v>0</v>
      </c>
      <c r="P72" s="138">
        <f>N72-K72</f>
        <v>-18.018998002754387</v>
      </c>
      <c r="Q72" s="139">
        <f>N72/K72</f>
        <v>0.89989445554025338</v>
      </c>
      <c r="R72" s="304"/>
      <c r="S72" s="140">
        <v>0.20833333333333334</v>
      </c>
      <c r="T72" s="141">
        <v>0.43606481481481479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-360.37996005508785</v>
      </c>
      <c r="AF72" s="139">
        <f>M72/J72</f>
        <v>0.89989445554025338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5057</v>
      </c>
      <c r="G73" s="119">
        <f t="shared" ref="G73:G75" si="38">E73*F73</f>
        <v>115451.31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2260.0237272441004</v>
      </c>
      <c r="N73" s="104">
        <f>M73/L73</f>
        <v>376.67062120735005</v>
      </c>
      <c r="O73" s="106">
        <f>L73-I73</f>
        <v>0</v>
      </c>
      <c r="P73" s="107">
        <f>N73-K73</f>
        <v>-39.996045459316633</v>
      </c>
      <c r="Q73" s="108">
        <f>N73/K73</f>
        <v>0.90400949089764004</v>
      </c>
      <c r="R73" s="302">
        <f>Q89</f>
        <v>0.90477412483704722</v>
      </c>
      <c r="S73" s="46">
        <v>0.3256944444444444</v>
      </c>
      <c r="T73" s="118">
        <v>0.41892361111111109</v>
      </c>
      <c r="U73" s="109">
        <v>5</v>
      </c>
      <c r="V73" s="110">
        <v>134.25522765196538</v>
      </c>
      <c r="W73" s="111"/>
      <c r="X73" s="114"/>
      <c r="Y73" s="12"/>
      <c r="Z73" s="196"/>
      <c r="AA73" s="305"/>
      <c r="AB73" s="306"/>
      <c r="AC73" s="12"/>
      <c r="AD73" s="196"/>
      <c r="AE73" s="113">
        <f>M73-J73</f>
        <v>-239.97627275589957</v>
      </c>
      <c r="AF73" s="154">
        <f>M73/J73</f>
        <v>0.90400949089764016</v>
      </c>
      <c r="AG73" s="307">
        <f>AF89</f>
        <v>0.90477412483704722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1115</v>
      </c>
      <c r="G74" s="119">
        <f t="shared" si="38"/>
        <v>25856.850000000002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2261.666768345493</v>
      </c>
      <c r="N74" s="104">
        <f>M74/L74</f>
        <v>376.94446139091548</v>
      </c>
      <c r="O74" s="121">
        <f>L74-I74</f>
        <v>0</v>
      </c>
      <c r="P74" s="122">
        <f>N74-K74</f>
        <v>-39.722205275751207</v>
      </c>
      <c r="Q74" s="123">
        <f>N74/K74</f>
        <v>0.9046667073381971</v>
      </c>
      <c r="R74" s="303"/>
      <c r="S74" s="46">
        <v>0.42291666666666661</v>
      </c>
      <c r="T74" s="118">
        <v>0.44344907407407402</v>
      </c>
      <c r="U74" s="109">
        <v>5.7499999999999396</v>
      </c>
      <c r="V74" s="110">
        <v>29.579954454979344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-238.33323165450702</v>
      </c>
      <c r="AF74" s="108">
        <f>M74/J74</f>
        <v>0.90466670733819721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2459</v>
      </c>
      <c r="G75" s="119">
        <f t="shared" si="38"/>
        <v>88253.51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2963.5058391872972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03"/>
      <c r="S75" s="46">
        <v>0.44722222222222213</v>
      </c>
      <c r="T75" s="118">
        <v>0.48179398148148139</v>
      </c>
      <c r="U75" s="109">
        <v>5.4333333333332767</v>
      </c>
      <c r="V75" s="110">
        <v>49.785628241063606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-309.49416081270283</v>
      </c>
      <c r="AF75" s="108">
        <f>M75/J75</f>
        <v>0.90544021973336297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2495.0654449256303</v>
      </c>
      <c r="N89" s="136">
        <f>M89/L89</f>
        <v>440.30566675158178</v>
      </c>
      <c r="O89" s="137">
        <f>L89-I89</f>
        <v>0</v>
      </c>
      <c r="P89" s="138">
        <f>N89-K89</f>
        <v>-46.341392071947553</v>
      </c>
      <c r="Q89" s="139">
        <f>N89/K89</f>
        <v>0.90477412483704722</v>
      </c>
      <c r="R89" s="304"/>
      <c r="S89" s="140">
        <v>0.20833333333333334</v>
      </c>
      <c r="T89" s="141">
        <v>0.48179398148148139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-262.60122174103617</v>
      </c>
      <c r="AF89" s="139">
        <f>M89/J89</f>
        <v>0.90477412483704722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2378</v>
      </c>
      <c r="G90" s="146">
        <f t="shared" ref="G90:G91" si="42">E90*F90</f>
        <v>36882.78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3795.4350696645188</v>
      </c>
      <c r="N90" s="150">
        <f>M90/L90</f>
        <v>632.57251161075317</v>
      </c>
      <c r="O90" s="152">
        <f>L90-I90</f>
        <v>0</v>
      </c>
      <c r="P90" s="153">
        <f>N90-K90</f>
        <v>-67.427488389246832</v>
      </c>
      <c r="Q90" s="154">
        <f>N90/K90</f>
        <v>0.90367501658679028</v>
      </c>
      <c r="R90" s="302">
        <f>Q106</f>
        <v>0.90407474797960485</v>
      </c>
      <c r="S90" s="155">
        <v>0.25</v>
      </c>
      <c r="T90" s="156">
        <v>0.27609953703703705</v>
      </c>
      <c r="U90" s="157"/>
      <c r="V90" s="158">
        <v>37.592528229605989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-404.56493033548122</v>
      </c>
      <c r="AF90" s="154">
        <f>M90/J90</f>
        <v>0.90367501658679017</v>
      </c>
      <c r="AG90" s="307">
        <f>AF106</f>
        <v>0.90407474797960496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2387</v>
      </c>
      <c r="G91" s="101">
        <f t="shared" si="42"/>
        <v>35828.870000000003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3798.7928133641631</v>
      </c>
      <c r="N91" s="104">
        <f>M91/L91</f>
        <v>633.13213556069388</v>
      </c>
      <c r="O91" s="106">
        <f>L91-I91</f>
        <v>0</v>
      </c>
      <c r="P91" s="107">
        <f>N91-K91</f>
        <v>-66.867864439306118</v>
      </c>
      <c r="Q91" s="108">
        <f>N91/K91</f>
        <v>0.90447447937241987</v>
      </c>
      <c r="R91" s="303"/>
      <c r="S91" s="46">
        <v>0.27916666666666667</v>
      </c>
      <c r="T91" s="47">
        <v>0.30534722222222221</v>
      </c>
      <c r="U91" s="109">
        <v>5</v>
      </c>
      <c r="V91" s="110">
        <v>37.701450707222477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-401.20718663583693</v>
      </c>
      <c r="AF91" s="108">
        <f>M91/J91</f>
        <v>0.90447447937241976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3797.1139415143407</v>
      </c>
      <c r="N106" s="136">
        <f>M106/L106</f>
        <v>632.85232358572341</v>
      </c>
      <c r="O106" s="137">
        <f>L106-I106</f>
        <v>0</v>
      </c>
      <c r="P106" s="138">
        <f>N106-K106</f>
        <v>-67.147676414276589</v>
      </c>
      <c r="Q106" s="139">
        <f>N106/K106</f>
        <v>0.90407474797960485</v>
      </c>
      <c r="R106" s="304"/>
      <c r="S106" s="140">
        <v>0.25</v>
      </c>
      <c r="T106" s="141">
        <v>0.30534722222222221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-402.88605848565931</v>
      </c>
      <c r="AF106" s="139">
        <f>M106/J106</f>
        <v>0.90407474797960496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1763</v>
      </c>
      <c r="G107" s="146">
        <f t="shared" ref="G107:G109" si="46">E107*F107</f>
        <v>102553.71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1805.2000000000003</v>
      </c>
      <c r="N107" s="150">
        <f>M107/L107</f>
        <v>106.18823529411766</v>
      </c>
      <c r="O107" s="152">
        <f>L107-I107</f>
        <v>-1</v>
      </c>
      <c r="P107" s="153">
        <f>N107-K107</f>
        <v>-4.9228758169934537</v>
      </c>
      <c r="Q107" s="154">
        <f>N107/K107</f>
        <v>0.95569411764705892</v>
      </c>
      <c r="R107" s="302">
        <f>Q123</f>
        <v>0.95105892857142871</v>
      </c>
      <c r="S107" s="155">
        <v>0.70833333333333337</v>
      </c>
      <c r="T107" s="156">
        <v>0.7490162037037037</v>
      </c>
      <c r="U107" s="157"/>
      <c r="V107" s="158">
        <v>58.59738533126523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-194.79999999999973</v>
      </c>
      <c r="AF107" s="154">
        <f>M107/J107</f>
        <v>0.90260000000000018</v>
      </c>
      <c r="AG107" s="307">
        <f>AF123</f>
        <v>0.90270000000000017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1974</v>
      </c>
      <c r="G108" s="101">
        <f t="shared" si="46"/>
        <v>100022.58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03"/>
      <c r="S108" s="46">
        <v>0.75277777777777777</v>
      </c>
      <c r="T108" s="47">
        <v>0.7983217592592593</v>
      </c>
      <c r="U108" s="109">
        <v>5.4166666666666607</v>
      </c>
      <c r="V108" s="110">
        <v>65.588658766197796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1565</v>
      </c>
      <c r="G109" s="101">
        <f t="shared" si="46"/>
        <v>89674.5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03"/>
      <c r="S109" s="46">
        <v>0.80208333333333326</v>
      </c>
      <c r="T109" s="47">
        <v>0.83819444444444435</v>
      </c>
      <c r="U109" s="109">
        <v>5.4166666666665009</v>
      </c>
      <c r="V109" s="110">
        <v>52.01639707511633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-194.79999999999995</v>
      </c>
      <c r="AF109" s="108">
        <f>M109/J109</f>
        <v>0.90260000000000007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1805.4000000000003</v>
      </c>
      <c r="N123" s="136">
        <f>M123/L123</f>
        <v>96.717857142857156</v>
      </c>
      <c r="O123" s="137">
        <f>L123-I123</f>
        <v>-1</v>
      </c>
      <c r="P123" s="138">
        <f>N123-K123</f>
        <v>-4.9770581113801313</v>
      </c>
      <c r="Q123" s="139">
        <f>N123/K123</f>
        <v>0.95105892857142871</v>
      </c>
      <c r="R123" s="304"/>
      <c r="S123" s="140">
        <v>0.70833333333333337</v>
      </c>
      <c r="T123" s="141">
        <v>0.83819444444444435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-194.59999999999968</v>
      </c>
      <c r="AF123" s="139">
        <f>M123/J123</f>
        <v>0.90270000000000017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1774</v>
      </c>
      <c r="G124" s="146">
        <f t="shared" ref="G124:G126" si="53">E124*F124</f>
        <v>100887.37999999999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1804.0185642727768</v>
      </c>
      <c r="N124" s="150">
        <f>M124/L124</f>
        <v>78.435589750990289</v>
      </c>
      <c r="O124" s="152">
        <f>L124-I124</f>
        <v>0</v>
      </c>
      <c r="P124" s="153">
        <f>N124-K124</f>
        <v>-8.5209319881401484</v>
      </c>
      <c r="Q124" s="154">
        <f>N124/K124</f>
        <v>0.90200928213638831</v>
      </c>
      <c r="R124" s="302">
        <f>Q140</f>
        <v>0.90232337463061318</v>
      </c>
      <c r="S124" s="155">
        <v>0.70833333333333337</v>
      </c>
      <c r="T124" s="156">
        <v>0.74930555555555556</v>
      </c>
      <c r="U124" s="157"/>
      <c r="V124" s="158">
        <v>59.001610131937497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-195.98143572722324</v>
      </c>
      <c r="AF124" s="154">
        <f>M124/J124</f>
        <v>0.90200928213638842</v>
      </c>
      <c r="AG124" s="374">
        <f>AF140</f>
        <v>0.90232337463061318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2363</v>
      </c>
      <c r="G125" s="101">
        <f t="shared" si="53"/>
        <v>134194.76999999999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1805.5667199915486</v>
      </c>
      <c r="N125" s="104">
        <f>M125/L125</f>
        <v>78.502900869197759</v>
      </c>
      <c r="O125" s="106">
        <f>L125-I125</f>
        <v>0</v>
      </c>
      <c r="P125" s="107">
        <f>N125-K125</f>
        <v>-8.4536208699326778</v>
      </c>
      <c r="Q125" s="108">
        <f>N125/K125</f>
        <v>0.90278335999577419</v>
      </c>
      <c r="R125" s="303"/>
      <c r="S125" s="46">
        <v>0.75277777777777777</v>
      </c>
      <c r="T125" s="47">
        <v>0.80730324074074078</v>
      </c>
      <c r="U125" s="109">
        <v>4.9999999999999822</v>
      </c>
      <c r="V125" s="110">
        <v>78.523822149681422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-194.43328000845145</v>
      </c>
      <c r="AF125" s="108">
        <f>M125/J125</f>
        <v>0.9027833599957743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3245</v>
      </c>
      <c r="G126" s="101">
        <f t="shared" si="53"/>
        <v>154462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1804.3549635193544</v>
      </c>
      <c r="N126" s="104">
        <f>M126/L126</f>
        <v>78.45021580518933</v>
      </c>
      <c r="O126" s="106">
        <f>L126-I126</f>
        <v>0</v>
      </c>
      <c r="P126" s="107">
        <f>N126-K126</f>
        <v>-8.5063059339411069</v>
      </c>
      <c r="Q126" s="108">
        <f>N126/K126</f>
        <v>0.90217748175967727</v>
      </c>
      <c r="R126" s="303"/>
      <c r="S126" s="46">
        <v>0.81111111111111112</v>
      </c>
      <c r="T126" s="47">
        <v>0.88604166666666662</v>
      </c>
      <c r="U126" s="109">
        <v>5.4833333333332845</v>
      </c>
      <c r="V126" s="110">
        <v>107.90559725578717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-195.64503648064556</v>
      </c>
      <c r="AF126" s="108">
        <f>M126/J126</f>
        <v>0.90217748175967727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1804.6467492612264</v>
      </c>
      <c r="N140" s="136">
        <f>M140/L140</f>
        <v>78.462902141792455</v>
      </c>
      <c r="O140" s="137">
        <f>L140-I140</f>
        <v>0</v>
      </c>
      <c r="P140" s="138">
        <f>N140-K140</f>
        <v>-8.4936195973379824</v>
      </c>
      <c r="Q140" s="139">
        <f>N140/K140</f>
        <v>0.90232337463061318</v>
      </c>
      <c r="R140" s="304"/>
      <c r="S140" s="140">
        <v>0.70833333333333337</v>
      </c>
      <c r="T140" s="141">
        <v>0.88604166666666662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-195.35325073877357</v>
      </c>
      <c r="AF140" s="139">
        <f>M140/J140</f>
        <v>0.90232337463061318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47" priority="2" operator="greaterThan">
      <formula>0</formula>
    </cfRule>
  </conditionalFormatting>
  <conditionalFormatting sqref="P5:P140 AE5:AE140">
    <cfRule type="cellIs" dxfId="446" priority="5" operator="lessThan">
      <formula>0</formula>
    </cfRule>
  </conditionalFormatting>
  <conditionalFormatting sqref="Q5:Q140 AF5:AF140">
    <cfRule type="cellIs" dxfId="445" priority="3" operator="greaterThan">
      <formula>1</formula>
    </cfRule>
    <cfRule type="cellIs" dxfId="444" priority="4" operator="lessThan">
      <formula>0.8</formula>
    </cfRule>
  </conditionalFormatting>
  <conditionalFormatting sqref="AG5 R5:R140 AG107:AG124">
    <cfRule type="cellIs" dxfId="443" priority="6" operator="lessThan">
      <formula>0.8</formula>
    </cfRule>
  </conditionalFormatting>
  <conditionalFormatting sqref="AG22">
    <cfRule type="cellIs" dxfId="442" priority="11" operator="lessThan">
      <formula>0.8</formula>
    </cfRule>
  </conditionalFormatting>
  <conditionalFormatting sqref="AG37">
    <cfRule type="cellIs" dxfId="441" priority="10" operator="lessThan">
      <formula>0.8</formula>
    </cfRule>
  </conditionalFormatting>
  <conditionalFormatting sqref="AG39:AG74">
    <cfRule type="cellIs" dxfId="440" priority="8" operator="lessThan">
      <formula>0.8</formula>
    </cfRule>
  </conditionalFormatting>
  <conditionalFormatting sqref="AG80:AG88">
    <cfRule type="cellIs" dxfId="439" priority="9" operator="lessThan">
      <formula>0.8</formula>
    </cfRule>
  </conditionalFormatting>
  <conditionalFormatting sqref="AG90:AG95">
    <cfRule type="cellIs" dxfId="438" priority="7" operator="lessThan">
      <formula>0.8</formula>
    </cfRule>
  </conditionalFormatting>
  <conditionalFormatting sqref="AG139">
    <cfRule type="cellIs" dxfId="437" priority="1" operator="lessThan">
      <formula>0.8</formula>
    </cfRule>
  </conditionalFormatting>
  <dataValidations count="1">
    <dataValidation type="list" allowBlank="1" showInputMessage="1" showErrorMessage="1" sqref="AA5:AB140" xr:uid="{CB3D3FA6-354A-4A2C-8C7F-ADFE3283CB05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D025-637F-4032-8058-418CF5EF71FF}">
  <sheetPr codeName="工作表19">
    <tabColor theme="9" tint="0.59999389629810485"/>
  </sheetPr>
  <dimension ref="B1:AR42"/>
  <sheetViews>
    <sheetView zoomScale="70" zoomScaleNormal="70" workbookViewId="0">
      <selection activeCell="M42" sqref="M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252</v>
      </c>
      <c r="D3" s="278"/>
      <c r="E3" s="3" t="s">
        <v>2</v>
      </c>
      <c r="F3" s="279">
        <f>'0919(18度C)'!D1+'0919(4度C)'!D1</f>
        <v>126946</v>
      </c>
      <c r="G3" s="280"/>
      <c r="H3" s="3" t="s">
        <v>3</v>
      </c>
      <c r="I3" s="281">
        <f>'0919(18度C)'!F1+'0919(4度C)'!F1</f>
        <v>3955770.55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480.25898285487301</v>
      </c>
      <c r="F6" s="254" t="e">
        <f>AVERAGE(#REF!,D14:K14)</f>
        <v>#REF!</v>
      </c>
      <c r="G6" s="255">
        <f>AVERAGE(D14:K14)</f>
        <v>275.96196982282606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'0919(4度C)'!Y2</f>
        <v>0</v>
      </c>
      <c r="P6" s="244">
        <f>'0919(4度C)'!Z2</f>
        <v>0</v>
      </c>
      <c r="Q6" s="244">
        <f>'0919(4度C)'!AC2</f>
        <v>0</v>
      </c>
      <c r="R6" s="244">
        <f>'0919(4度C)'!AD2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436.19099794423613</v>
      </c>
      <c r="F7" s="250" t="e">
        <f>AVERAGE(#REF!,D15:K15)</f>
        <v>#REF!</v>
      </c>
      <c r="G7" s="251">
        <f>AVERAGE(D15:K15)</f>
        <v>249.16894817940863</v>
      </c>
      <c r="H7" s="252"/>
      <c r="I7" s="251">
        <f>AVERAGE(L15:O15)</f>
        <v>87.596073224105339</v>
      </c>
      <c r="J7" s="252"/>
      <c r="K7" s="251">
        <f>AVERAGE(D33:O33)</f>
        <v>677.65662980423679</v>
      </c>
      <c r="L7" s="252"/>
      <c r="M7" s="251">
        <f>AVERAGE(P33:X33)</f>
        <v>649.55590309154229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0.90619388812756896</v>
      </c>
      <c r="F8" s="258" t="e">
        <f>AVERAGE(D16:K16,#REF!)</f>
        <v>#REF!</v>
      </c>
      <c r="G8" s="236">
        <f>AVERAGE(D16:K16)</f>
        <v>0.90249680553597511</v>
      </c>
      <c r="H8" s="237"/>
      <c r="I8" s="236">
        <f>AVERAGE(L16:O16)</f>
        <v>0.92674472302959243</v>
      </c>
      <c r="J8" s="237"/>
      <c r="K8" s="236">
        <f>AVERAGE(D34:O34)</f>
        <v>0.905605968314103</v>
      </c>
      <c r="L8" s="237"/>
      <c r="M8" s="236">
        <f>AVERAGE(P34:X34)</f>
        <v>0.90205201437741389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76.96511965147954</v>
      </c>
      <c r="F15" s="35">
        <v>104.41509019037855</v>
      </c>
      <c r="G15" s="35">
        <v>79.654174914629209</v>
      </c>
      <c r="H15" s="35">
        <v>161.98700199724561</v>
      </c>
      <c r="I15" s="35">
        <v>439.27997873699536</v>
      </c>
      <c r="J15" s="35">
        <v>632.71232358572354</v>
      </c>
      <c r="K15" s="36" t="s">
        <v>42</v>
      </c>
      <c r="L15" s="34" t="s">
        <v>42</v>
      </c>
      <c r="M15" s="204">
        <v>96.732142857142861</v>
      </c>
      <c r="N15" s="35">
        <v>78.460003591067832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0.90286005745004838</v>
      </c>
      <c r="F16" s="42">
        <f t="shared" si="0"/>
        <v>0.9029044614065268</v>
      </c>
      <c r="G16" s="42">
        <f t="shared" si="0"/>
        <v>0.90274731569913103</v>
      </c>
      <c r="H16" s="42">
        <f t="shared" si="0"/>
        <v>0.89992778887358671</v>
      </c>
      <c r="I16" s="42">
        <f t="shared" si="0"/>
        <v>0.90266646180695298</v>
      </c>
      <c r="J16" s="42">
        <f t="shared" si="0"/>
        <v>0.9038747479796051</v>
      </c>
      <c r="K16" s="43" t="s">
        <v>42</v>
      </c>
      <c r="L16" s="41" t="s">
        <v>42</v>
      </c>
      <c r="M16" s="44">
        <f>M15/M14</f>
        <v>0.95119940476190479</v>
      </c>
      <c r="N16" s="42">
        <f>N15/N14</f>
        <v>0.90229004129728008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0.605798611111111</v>
      </c>
      <c r="F18" s="47">
        <v>0.51133101851851837</v>
      </c>
      <c r="G18" s="47">
        <v>0.52613425925925916</v>
      </c>
      <c r="H18" s="47">
        <v>0.4241435185185185</v>
      </c>
      <c r="I18" s="47">
        <v>0.44160879629629618</v>
      </c>
      <c r="J18" s="47">
        <v>0.29030092592592593</v>
      </c>
      <c r="K18" s="47" t="s">
        <v>42</v>
      </c>
      <c r="L18" s="46" t="s">
        <v>42</v>
      </c>
      <c r="M18" s="48">
        <v>0.81305555555555553</v>
      </c>
      <c r="N18" s="47">
        <v>0.85953703703703699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287.48711525953331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764.17967852088054</v>
      </c>
      <c r="N33" s="35">
        <v>851.09851182095088</v>
      </c>
      <c r="O33" s="35">
        <v>807.86121361558241</v>
      </c>
      <c r="P33" s="34">
        <v>260.1393586314947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648.4896821388736</v>
      </c>
      <c r="W33" s="35">
        <v>840.11577723784092</v>
      </c>
      <c r="X33" s="37">
        <v>849.47879435795983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0.87843285218190736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0.92627839820712798</v>
      </c>
      <c r="N34" s="42">
        <f>N33/N32</f>
        <v>0.9106403830183013</v>
      </c>
      <c r="O34" s="42">
        <f>O33/O32</f>
        <v>0.90707223984907503</v>
      </c>
      <c r="P34" s="41">
        <f>P33/P32</f>
        <v>0.86713119543831563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0.92641383162696234</v>
      </c>
      <c r="W34" s="42">
        <f>W33/W32</f>
        <v>0.91012542534099439</v>
      </c>
      <c r="X34" s="45">
        <f>X33/X32</f>
        <v>0.90453760510338321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0.30833333333333329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0.44160879629629618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0.34363425925925922</v>
      </c>
      <c r="N36" s="47">
        <v>0.42396990740740748</v>
      </c>
      <c r="O36" s="47">
        <v>0.42778935185185202</v>
      </c>
      <c r="P36" s="46">
        <v>0.74203703703703705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0.74972222222222218</v>
      </c>
      <c r="W36" s="47">
        <v>1.0858564814814806</v>
      </c>
      <c r="X36" s="49">
        <v>1.0613194444444438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0F22-F55D-492E-BD75-DAF4DBDAE731}">
  <sheetPr codeName="工作表20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62633</v>
      </c>
      <c r="E1" s="86" t="s">
        <v>3</v>
      </c>
      <c r="F1" s="87">
        <f>SUM(G5:G140)</f>
        <v>1227362.9800000002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46284</v>
      </c>
      <c r="B2" s="348"/>
      <c r="C2" s="90" t="s">
        <v>40</v>
      </c>
      <c r="D2" s="91">
        <f>AVERAGE(N21,N38,N55,N72,N89,N106,N123,N140)</f>
        <v>663.60626644788954</v>
      </c>
      <c r="E2" s="91" t="s">
        <v>91</v>
      </c>
      <c r="F2" s="92">
        <f>F1/D1</f>
        <v>19.596107163955107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887</v>
      </c>
      <c r="G5" s="146">
        <f t="shared" ref="G5:G9" si="0">E5*F5</f>
        <v>22742.68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3217.9695511531822</v>
      </c>
      <c r="N5" s="150">
        <f>M5/L5</f>
        <v>321.79695511531821</v>
      </c>
      <c r="O5" s="152">
        <f>L5-I5</f>
        <v>0</v>
      </c>
      <c r="P5" s="153">
        <f>N5-K5</f>
        <v>-38.203044884681788</v>
      </c>
      <c r="Q5" s="154">
        <f>N5/K5</f>
        <v>0.89388043087588387</v>
      </c>
      <c r="R5" s="302">
        <f>Q21</f>
        <v>0.87843285218190736</v>
      </c>
      <c r="S5" s="155">
        <v>0.25</v>
      </c>
      <c r="T5" s="156">
        <v>0.26148148148148148</v>
      </c>
      <c r="U5" s="157"/>
      <c r="V5" s="158">
        <v>16.538378985260515</v>
      </c>
      <c r="W5" s="159"/>
      <c r="X5" s="160"/>
      <c r="Y5" s="305"/>
      <c r="Z5" s="306"/>
      <c r="AA5" s="113">
        <f>M5-J5</f>
        <v>-382.03044884681776</v>
      </c>
      <c r="AB5" s="154">
        <f>M5/J5</f>
        <v>0.89388043087588398</v>
      </c>
      <c r="AC5" s="307">
        <f>AB21</f>
        <v>0.87843285218190736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1482</v>
      </c>
      <c r="G6" s="101">
        <f t="shared" si="0"/>
        <v>43748.639999999999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3158.2434890742347</v>
      </c>
      <c r="N6" s="104">
        <f>M6/L6</f>
        <v>287.11304446129407</v>
      </c>
      <c r="O6" s="106">
        <f>L6-I6</f>
        <v>0</v>
      </c>
      <c r="P6" s="107">
        <f>N6-K6</f>
        <v>-40.159682811433186</v>
      </c>
      <c r="Q6" s="108">
        <f>N6/K6</f>
        <v>0.87728985807617632</v>
      </c>
      <c r="R6" s="303"/>
      <c r="S6" s="46">
        <v>0.26527777777777778</v>
      </c>
      <c r="T6" s="47">
        <v>0.28482638888888889</v>
      </c>
      <c r="U6" s="109">
        <v>5.4666666666666686</v>
      </c>
      <c r="V6" s="110">
        <v>28.154890624365642</v>
      </c>
      <c r="W6" s="111"/>
      <c r="X6" s="114"/>
      <c r="Y6" s="294"/>
      <c r="Z6" s="295"/>
      <c r="AA6" s="115">
        <f>M6-J6</f>
        <v>-441.75651092576527</v>
      </c>
      <c r="AB6" s="108">
        <f>M6/J6</f>
        <v>0.87728985807617632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1840</v>
      </c>
      <c r="G7" s="101">
        <f t="shared" si="0"/>
        <v>54924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3155.9129517331889</v>
      </c>
      <c r="N7" s="104">
        <f>M7/L7</f>
        <v>286.90117743028992</v>
      </c>
      <c r="O7" s="106">
        <f>L7-I7</f>
        <v>0</v>
      </c>
      <c r="P7" s="107">
        <f>N7-K7</f>
        <v>-40.371549842437332</v>
      </c>
      <c r="Q7" s="108">
        <f>N7/K7</f>
        <v>0.87664248659255262</v>
      </c>
      <c r="R7" s="303"/>
      <c r="S7" s="46">
        <v>0.28819444444444442</v>
      </c>
      <c r="T7" s="47">
        <v>0.31247685185185181</v>
      </c>
      <c r="U7" s="109">
        <v>4.8499999999999588</v>
      </c>
      <c r="V7" s="110">
        <v>34.981953459574882</v>
      </c>
      <c r="W7" s="111"/>
      <c r="X7" s="114"/>
      <c r="Y7" s="294"/>
      <c r="Z7" s="295"/>
      <c r="AA7" s="115">
        <f>M7-J7</f>
        <v>-444.08704826681105</v>
      </c>
      <c r="AB7" s="108">
        <f>M7/J7</f>
        <v>0.87664248659255251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171</v>
      </c>
      <c r="G8" s="101">
        <f t="shared" si="0"/>
        <v>5130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3156.7165572078725</v>
      </c>
      <c r="N8" s="104">
        <f>M8/L8</f>
        <v>286.97423247344295</v>
      </c>
      <c r="O8" s="106">
        <f>L8-I8</f>
        <v>0</v>
      </c>
      <c r="P8" s="107">
        <f>N8-K8</f>
        <v>-40.298494799284299</v>
      </c>
      <c r="Q8" s="108">
        <f>N8/K8</f>
        <v>0.87686571033552019</v>
      </c>
      <c r="R8" s="303"/>
      <c r="S8" s="46">
        <v>0.31527777777777777</v>
      </c>
      <c r="T8" s="47">
        <v>0.31753472222222223</v>
      </c>
      <c r="U8" s="109">
        <v>5</v>
      </c>
      <c r="V8" s="110">
        <v>3.2502126225342853</v>
      </c>
      <c r="W8" s="111"/>
      <c r="X8" s="114"/>
      <c r="Y8" s="294"/>
      <c r="Z8" s="295"/>
      <c r="AA8" s="115">
        <f>M8-J8</f>
        <v>-443.28344279212752</v>
      </c>
      <c r="AB8" s="108">
        <f>M8/J8</f>
        <v>0.87686571033552019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562</v>
      </c>
      <c r="G9" s="101">
        <f t="shared" si="0"/>
        <v>16056.34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3122.9487901058556</v>
      </c>
      <c r="N9" s="104">
        <f>M9/L9</f>
        <v>260.24573250882128</v>
      </c>
      <c r="O9" s="106">
        <f>L9-I9</f>
        <v>0</v>
      </c>
      <c r="P9" s="107">
        <f>N9-K9</f>
        <v>-39.754267491178723</v>
      </c>
      <c r="Q9" s="108">
        <f>N9/K9</f>
        <v>0.86748577502940427</v>
      </c>
      <c r="R9" s="303"/>
      <c r="S9" s="46">
        <v>0.32152777777777775</v>
      </c>
      <c r="T9" s="47">
        <v>0.32901620370370366</v>
      </c>
      <c r="U9" s="109">
        <v>5.7499999999999396</v>
      </c>
      <c r="V9" s="110">
        <v>10.797487332111208</v>
      </c>
      <c r="W9" s="111"/>
      <c r="X9" s="114"/>
      <c r="Y9" s="294"/>
      <c r="Z9" s="295"/>
      <c r="AA9" s="115">
        <f>M9-J9</f>
        <v>-477.05120989414445</v>
      </c>
      <c r="AB9" s="108">
        <f>M9/J9</f>
        <v>0.86748577502940427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3162.3582678548664</v>
      </c>
      <c r="N21" s="136">
        <f>M21/L21</f>
        <v>287.48711525953331</v>
      </c>
      <c r="O21" s="137">
        <f>L21-I21</f>
        <v>0</v>
      </c>
      <c r="P21" s="138">
        <f>N21-K21</f>
        <v>-39.785612013193941</v>
      </c>
      <c r="Q21" s="139">
        <f>N21/K21</f>
        <v>0.87843285218190736</v>
      </c>
      <c r="R21" s="304"/>
      <c r="S21" s="140">
        <v>0.25</v>
      </c>
      <c r="T21" s="141">
        <v>0.44160879629629618</v>
      </c>
      <c r="U21" s="142"/>
      <c r="V21" s="164"/>
      <c r="W21" s="165"/>
      <c r="X21" s="136"/>
      <c r="Y21" s="290"/>
      <c r="Z21" s="291"/>
      <c r="AA21" s="166">
        <f>M21-J21</f>
        <v>-437.64173214513357</v>
      </c>
      <c r="AB21" s="139">
        <f>M21/J21</f>
        <v>0.87843285218190736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1067</v>
      </c>
      <c r="G22" s="146">
        <f t="shared" ref="G22:G23" si="5">E22*F22</f>
        <v>19771.510000000002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3056.3619542023353</v>
      </c>
      <c r="N22" s="150">
        <f>M22/L22</f>
        <v>1018.7873180674451</v>
      </c>
      <c r="O22" s="152">
        <f>L22-I22</f>
        <v>0</v>
      </c>
      <c r="P22" s="153">
        <f>N22-K22</f>
        <v>-81.212681932554915</v>
      </c>
      <c r="Q22" s="154">
        <f>N22/K22</f>
        <v>0.92617028915222277</v>
      </c>
      <c r="R22" s="302">
        <f>Q38</f>
        <v>0.92627839820712798</v>
      </c>
      <c r="S22" s="155">
        <v>0.30833333333333329</v>
      </c>
      <c r="T22" s="156">
        <v>0.32287037037037031</v>
      </c>
      <c r="U22" s="157"/>
      <c r="V22" s="110">
        <v>20.946471968732599</v>
      </c>
      <c r="W22" s="159"/>
      <c r="X22" s="160"/>
      <c r="Y22" s="305"/>
      <c r="Z22" s="306"/>
      <c r="AA22" s="113">
        <f>M22-J22</f>
        <v>-243.63804579766474</v>
      </c>
      <c r="AB22" s="154">
        <f>M22/J22</f>
        <v>0.92617028915222277</v>
      </c>
      <c r="AC22" s="307">
        <f>AB38</f>
        <v>0.92627839820712798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1266</v>
      </c>
      <c r="G23" s="101">
        <f t="shared" si="5"/>
        <v>28257.119999999999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3057.0754739647086</v>
      </c>
      <c r="N23" s="104">
        <f>M23/L23</f>
        <v>611.41509479294177</v>
      </c>
      <c r="O23" s="106">
        <f>L23-I23</f>
        <v>0</v>
      </c>
      <c r="P23" s="107">
        <f>N23-K23</f>
        <v>-48.584905207058227</v>
      </c>
      <c r="Q23" s="108">
        <f>N23/K23</f>
        <v>0.92638650726203298</v>
      </c>
      <c r="R23" s="303"/>
      <c r="S23" s="46">
        <v>0.32638888888888884</v>
      </c>
      <c r="T23" s="47">
        <v>0.34363425925925922</v>
      </c>
      <c r="U23" s="109">
        <v>5.066666666666686</v>
      </c>
      <c r="V23" s="110">
        <v>24.847276636414801</v>
      </c>
      <c r="W23" s="111"/>
      <c r="X23" s="114"/>
      <c r="Y23" s="294"/>
      <c r="Z23" s="295"/>
      <c r="AA23" s="115">
        <f>M23-J23</f>
        <v>-242.92452603529136</v>
      </c>
      <c r="AB23" s="108">
        <f>M23/J23</f>
        <v>0.92638650726203287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3056.7187140835222</v>
      </c>
      <c r="N38" s="136">
        <f t="shared" ref="N38:N45" si="10">M38/L38</f>
        <v>764.17967852088054</v>
      </c>
      <c r="O38" s="137">
        <f t="shared" ref="O38:O45" si="11">L38-I38</f>
        <v>0</v>
      </c>
      <c r="P38" s="138">
        <f t="shared" ref="P38:P45" si="12">N38-K38</f>
        <v>-60.820321479119457</v>
      </c>
      <c r="Q38" s="139">
        <f t="shared" ref="Q38:Q45" si="13">N38/K38</f>
        <v>0.92627839820712798</v>
      </c>
      <c r="R38" s="304"/>
      <c r="S38" s="140">
        <v>0.30833333333333329</v>
      </c>
      <c r="T38" s="141">
        <v>0.34363425925925922</v>
      </c>
      <c r="U38" s="142"/>
      <c r="V38" s="164"/>
      <c r="W38" s="97"/>
      <c r="X38" s="67"/>
      <c r="Y38" s="290"/>
      <c r="Z38" s="291"/>
      <c r="AA38" s="166">
        <f t="shared" ref="AA38:AA45" si="14">M38-J38</f>
        <v>-243.28128591647783</v>
      </c>
      <c r="AB38" s="139">
        <f t="shared" ref="AB38:AB45" si="15">M38/J38</f>
        <v>0.92627839820712798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540</v>
      </c>
      <c r="G39" s="146">
        <f t="shared" ref="G39:G45" si="16">E39*F39</f>
        <v>13402.8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3261.5350322587019</v>
      </c>
      <c r="N39" s="150">
        <f t="shared" si="10"/>
        <v>652.30700645174034</v>
      </c>
      <c r="O39" s="152">
        <f t="shared" si="11"/>
        <v>0</v>
      </c>
      <c r="P39" s="153">
        <f t="shared" si="12"/>
        <v>-67.692993548259665</v>
      </c>
      <c r="Q39" s="154">
        <f t="shared" si="13"/>
        <v>0.90598195340519494</v>
      </c>
      <c r="R39" s="302">
        <f>Q55</f>
        <v>0.9106403830183013</v>
      </c>
      <c r="S39" s="155">
        <v>0.25</v>
      </c>
      <c r="T39" s="156">
        <v>0.25689814814814815</v>
      </c>
      <c r="U39" s="157"/>
      <c r="V39" s="158">
        <v>9.9339727090290104</v>
      </c>
      <c r="W39" s="159"/>
      <c r="X39" s="160"/>
      <c r="Y39" s="305"/>
      <c r="Z39" s="306"/>
      <c r="AA39" s="113">
        <f t="shared" si="14"/>
        <v>-338.4649677412981</v>
      </c>
      <c r="AB39" s="154">
        <f t="shared" si="15"/>
        <v>0.90598195340519494</v>
      </c>
      <c r="AC39" s="307">
        <f>AB55</f>
        <v>0.91064038301830141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393</v>
      </c>
      <c r="G40" s="101">
        <f t="shared" si="16"/>
        <v>9836.7900000000009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3256.5686499761368</v>
      </c>
      <c r="N40" s="104">
        <f t="shared" si="10"/>
        <v>651.31372999522739</v>
      </c>
      <c r="O40" s="106">
        <f t="shared" si="11"/>
        <v>0</v>
      </c>
      <c r="P40" s="107">
        <f t="shared" si="12"/>
        <v>-68.686270004772609</v>
      </c>
      <c r="Q40" s="108">
        <f t="shared" si="13"/>
        <v>0.90460240277114912</v>
      </c>
      <c r="R40" s="303"/>
      <c r="S40" s="46">
        <v>0.26597222222222222</v>
      </c>
      <c r="T40" s="47">
        <v>0.27099537037037036</v>
      </c>
      <c r="U40" s="109">
        <v>13.066666666666658</v>
      </c>
      <c r="V40" s="110">
        <v>7.2407501681786401</v>
      </c>
      <c r="W40" s="111"/>
      <c r="X40" s="114"/>
      <c r="Y40" s="294"/>
      <c r="Z40" s="295"/>
      <c r="AA40" s="115">
        <f t="shared" si="14"/>
        <v>-343.43135002386316</v>
      </c>
      <c r="AB40" s="108">
        <f t="shared" si="15"/>
        <v>0.90460240277114912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840</v>
      </c>
      <c r="G41" s="101">
        <f t="shared" si="16"/>
        <v>19992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3258.8274729861346</v>
      </c>
      <c r="N41" s="104">
        <f t="shared" si="10"/>
        <v>814.70686824653365</v>
      </c>
      <c r="O41" s="106">
        <f t="shared" si="11"/>
        <v>0</v>
      </c>
      <c r="P41" s="107">
        <f t="shared" si="12"/>
        <v>-85.293131753466355</v>
      </c>
      <c r="Q41" s="108">
        <f t="shared" si="13"/>
        <v>0.9052298536072596</v>
      </c>
      <c r="R41" s="303"/>
      <c r="S41" s="46">
        <v>0.28055555555555556</v>
      </c>
      <c r="T41" s="47">
        <v>0.29128472222222224</v>
      </c>
      <c r="U41" s="109">
        <v>13.766666666666687</v>
      </c>
      <c r="V41" s="110">
        <v>15.465685255751628</v>
      </c>
      <c r="W41" s="111"/>
      <c r="X41" s="114"/>
      <c r="Y41" s="294"/>
      <c r="Z41" s="295"/>
      <c r="AA41" s="115">
        <f t="shared" si="14"/>
        <v>-341.17252701386542</v>
      </c>
      <c r="AB41" s="108">
        <f t="shared" si="15"/>
        <v>0.9052298536072596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550</v>
      </c>
      <c r="G42" s="101">
        <f t="shared" si="16"/>
        <v>9999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3256.2093510876211</v>
      </c>
      <c r="N42" s="104">
        <f t="shared" si="10"/>
        <v>1085.4031170292071</v>
      </c>
      <c r="O42" s="106">
        <f t="shared" si="11"/>
        <v>0</v>
      </c>
      <c r="P42" s="107">
        <f t="shared" si="12"/>
        <v>-114.59688297079288</v>
      </c>
      <c r="Q42" s="108">
        <f t="shared" si="13"/>
        <v>0.90450259752433926</v>
      </c>
      <c r="R42" s="303"/>
      <c r="S42" s="46">
        <v>0.30069444444444449</v>
      </c>
      <c r="T42" s="47">
        <v>0.30773148148148155</v>
      </c>
      <c r="U42" s="109">
        <v>13.55000000000004</v>
      </c>
      <c r="V42" s="110">
        <v>10.13448351807525</v>
      </c>
      <c r="W42" s="111"/>
      <c r="X42" s="114"/>
      <c r="Y42" s="294"/>
      <c r="Z42" s="295"/>
      <c r="AA42" s="115">
        <f t="shared" si="14"/>
        <v>-343.79064891237886</v>
      </c>
      <c r="AB42" s="108">
        <f t="shared" si="15"/>
        <v>0.90450259752433926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829</v>
      </c>
      <c r="G43" s="101">
        <f t="shared" si="16"/>
        <v>14151.03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3059.0364970687006</v>
      </c>
      <c r="N43" s="104">
        <f t="shared" si="10"/>
        <v>1019.6788323562336</v>
      </c>
      <c r="O43" s="106">
        <f t="shared" si="11"/>
        <v>0</v>
      </c>
      <c r="P43" s="107">
        <f t="shared" si="12"/>
        <v>-80.321167643766444</v>
      </c>
      <c r="Q43" s="108">
        <f t="shared" si="13"/>
        <v>0.92698075668748503</v>
      </c>
      <c r="R43" s="303"/>
      <c r="S43" s="46">
        <v>0.31736111111111115</v>
      </c>
      <c r="T43" s="47">
        <v>0.32864583333333336</v>
      </c>
      <c r="U43" s="109">
        <v>13.866666666666623</v>
      </c>
      <c r="V43" s="110">
        <v>16.260021757721098</v>
      </c>
      <c r="W43" s="111"/>
      <c r="X43" s="114"/>
      <c r="Y43" s="294"/>
      <c r="Z43" s="295"/>
      <c r="AA43" s="115">
        <f t="shared" si="14"/>
        <v>-240.96350293129944</v>
      </c>
      <c r="AB43" s="108">
        <f t="shared" si="15"/>
        <v>0.92698075668748503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2323</v>
      </c>
      <c r="G44" s="119">
        <f t="shared" si="16"/>
        <v>32591.69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2779.7978887068325</v>
      </c>
      <c r="N44" s="104">
        <f t="shared" si="10"/>
        <v>926.59929623561084</v>
      </c>
      <c r="O44" s="106">
        <f t="shared" si="11"/>
        <v>0</v>
      </c>
      <c r="P44" s="107">
        <f t="shared" si="12"/>
        <v>-73.400703764389164</v>
      </c>
      <c r="Q44" s="108">
        <f t="shared" si="13"/>
        <v>0.92659929623561088</v>
      </c>
      <c r="R44" s="303"/>
      <c r="S44" s="46">
        <v>0.33819444444444452</v>
      </c>
      <c r="T44" s="118">
        <v>0.37300925925925932</v>
      </c>
      <c r="U44" s="109">
        <v>13.750000000000071</v>
      </c>
      <c r="V44" s="110">
        <v>50.140335945373302</v>
      </c>
      <c r="W44" s="111"/>
      <c r="X44" s="114"/>
      <c r="Y44" s="294"/>
      <c r="Z44" s="295"/>
      <c r="AA44" s="115">
        <f t="shared" si="14"/>
        <v>-220.20211129316749</v>
      </c>
      <c r="AB44" s="108">
        <f t="shared" si="15"/>
        <v>0.92659929623561088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3231</v>
      </c>
      <c r="G45" s="119">
        <f t="shared" si="16"/>
        <v>46138.68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3256.5864152605982</v>
      </c>
      <c r="N45" s="104">
        <f t="shared" si="10"/>
        <v>1085.528805086866</v>
      </c>
      <c r="O45" s="121">
        <f t="shared" si="11"/>
        <v>0</v>
      </c>
      <c r="P45" s="122">
        <f t="shared" si="12"/>
        <v>-114.47119491313401</v>
      </c>
      <c r="Q45" s="123">
        <f t="shared" si="13"/>
        <v>0.90460733757238831</v>
      </c>
      <c r="R45" s="303"/>
      <c r="S45" s="46">
        <v>0.38263888888888897</v>
      </c>
      <c r="T45" s="118">
        <v>0.42396990740740748</v>
      </c>
      <c r="U45" s="109">
        <v>13.866666666666703</v>
      </c>
      <c r="V45" s="110">
        <v>59.528590763493362</v>
      </c>
      <c r="W45" s="111"/>
      <c r="X45" s="114"/>
      <c r="Y45" s="294"/>
      <c r="Z45" s="295"/>
      <c r="AA45" s="115">
        <f t="shared" si="14"/>
        <v>-343.41358473940181</v>
      </c>
      <c r="AB45" s="108">
        <f t="shared" si="15"/>
        <v>0.90460733757238843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3161.2230439063892</v>
      </c>
      <c r="N55" s="136">
        <f t="shared" ref="N55:N63" si="22">M55/L55</f>
        <v>851.09851182095088</v>
      </c>
      <c r="O55" s="137">
        <f t="shared" ref="O55:O63" si="23">L55-I55</f>
        <v>0</v>
      </c>
      <c r="P55" s="138">
        <f t="shared" ref="P55:P63" si="24">N55-K55</f>
        <v>-83.516872794433766</v>
      </c>
      <c r="Q55" s="139">
        <f t="shared" ref="Q55:Q63" si="25">N55/K55</f>
        <v>0.9106403830183013</v>
      </c>
      <c r="R55" s="304"/>
      <c r="S55" s="140">
        <v>0.25</v>
      </c>
      <c r="T55" s="141">
        <v>0.42396990740740748</v>
      </c>
      <c r="U55" s="142"/>
      <c r="V55" s="164"/>
      <c r="W55" s="97"/>
      <c r="X55" s="67"/>
      <c r="Y55" s="290"/>
      <c r="Z55" s="291"/>
      <c r="AA55" s="166">
        <f t="shared" ref="AA55:AA63" si="26">M55-J55</f>
        <v>-310.20552752218236</v>
      </c>
      <c r="AB55" s="139">
        <f t="shared" ref="AB55:AB63" si="27">M55/J55</f>
        <v>0.91064038301830141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967</v>
      </c>
      <c r="G56" s="146">
        <f t="shared" ref="G56:G63" si="28">E56*F56</f>
        <v>17580.060000000001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3256.2798963298505</v>
      </c>
      <c r="N56" s="150">
        <f t="shared" si="22"/>
        <v>1085.4266321099501</v>
      </c>
      <c r="O56" s="152">
        <f t="shared" si="23"/>
        <v>0</v>
      </c>
      <c r="P56" s="153">
        <f t="shared" si="24"/>
        <v>-114.57336789004989</v>
      </c>
      <c r="Q56" s="154">
        <f t="shared" si="25"/>
        <v>0.90452219342495843</v>
      </c>
      <c r="R56" s="302">
        <f>Q72</f>
        <v>0.90707223984907503</v>
      </c>
      <c r="S56" s="155">
        <v>0.25</v>
      </c>
      <c r="T56" s="156">
        <v>0.26237268518518519</v>
      </c>
      <c r="U56" s="157"/>
      <c r="V56" s="158">
        <v>17.817878636721087</v>
      </c>
      <c r="W56" s="156"/>
      <c r="X56" s="167"/>
      <c r="Y56" s="305"/>
      <c r="Z56" s="306"/>
      <c r="AA56" s="113">
        <f t="shared" si="26"/>
        <v>-343.72010367014946</v>
      </c>
      <c r="AB56" s="154">
        <f t="shared" si="27"/>
        <v>0.90452219342495843</v>
      </c>
      <c r="AC56" s="307">
        <f>AB72</f>
        <v>0.90707223984907503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419</v>
      </c>
      <c r="G57" s="101">
        <f t="shared" si="28"/>
        <v>8681.68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3255.2321445125681</v>
      </c>
      <c r="N57" s="104">
        <f t="shared" si="22"/>
        <v>1085.0773815041894</v>
      </c>
      <c r="O57" s="106">
        <f t="shared" si="23"/>
        <v>0</v>
      </c>
      <c r="P57" s="107">
        <f t="shared" si="24"/>
        <v>-114.92261849581064</v>
      </c>
      <c r="Q57" s="108">
        <f t="shared" si="25"/>
        <v>0.90423115125349118</v>
      </c>
      <c r="R57" s="303"/>
      <c r="S57" s="46">
        <v>0.27152777777777781</v>
      </c>
      <c r="T57" s="47">
        <v>0.27688657407407413</v>
      </c>
      <c r="U57" s="109">
        <v>13.183333333333369</v>
      </c>
      <c r="V57" s="110">
        <v>7.7229515081986309</v>
      </c>
      <c r="W57" s="111"/>
      <c r="X57" s="13"/>
      <c r="Y57" s="294"/>
      <c r="Z57" s="295"/>
      <c r="AA57" s="115">
        <f t="shared" si="26"/>
        <v>-344.76785548743192</v>
      </c>
      <c r="AB57" s="108">
        <f t="shared" si="27"/>
        <v>0.90423115125349118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438</v>
      </c>
      <c r="G58" s="101">
        <f t="shared" si="28"/>
        <v>13140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3059.3605106000273</v>
      </c>
      <c r="N58" s="104">
        <f t="shared" si="22"/>
        <v>764.84012765000682</v>
      </c>
      <c r="O58" s="106">
        <f t="shared" si="23"/>
        <v>0</v>
      </c>
      <c r="P58" s="107">
        <f t="shared" si="24"/>
        <v>-60.159872349993179</v>
      </c>
      <c r="Q58" s="108">
        <f t="shared" si="25"/>
        <v>0.92707894260606882</v>
      </c>
      <c r="R58" s="303"/>
      <c r="S58" s="46">
        <v>0.28611111111111115</v>
      </c>
      <c r="T58" s="47">
        <v>0.29207175925925932</v>
      </c>
      <c r="U58" s="109">
        <v>13.283333333333305</v>
      </c>
      <c r="V58" s="110">
        <v>8.5900304684411797</v>
      </c>
      <c r="W58" s="111"/>
      <c r="X58" s="13"/>
      <c r="Y58" s="294"/>
      <c r="Z58" s="295"/>
      <c r="AA58" s="115">
        <f t="shared" si="26"/>
        <v>-240.63948939997272</v>
      </c>
      <c r="AB58" s="108">
        <f t="shared" si="27"/>
        <v>0.92707894260606882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687</v>
      </c>
      <c r="G59" s="101">
        <f t="shared" si="28"/>
        <v>20610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3255.0325397496908</v>
      </c>
      <c r="N59" s="104">
        <f t="shared" si="22"/>
        <v>813.75813493742271</v>
      </c>
      <c r="O59" s="106">
        <f t="shared" si="23"/>
        <v>0</v>
      </c>
      <c r="P59" s="107">
        <f t="shared" si="24"/>
        <v>-86.24186506257729</v>
      </c>
      <c r="Q59" s="108">
        <f t="shared" si="25"/>
        <v>0.90417570548602522</v>
      </c>
      <c r="R59" s="303"/>
      <c r="S59" s="46">
        <v>0.30138888888888893</v>
      </c>
      <c r="T59" s="47">
        <v>0.31017361111111114</v>
      </c>
      <c r="U59" s="109">
        <v>13.416666666666632</v>
      </c>
      <c r="V59" s="110">
        <v>12.663467875245814</v>
      </c>
      <c r="W59" s="111"/>
      <c r="X59" s="114"/>
      <c r="Y59" s="294"/>
      <c r="Z59" s="295"/>
      <c r="AA59" s="115">
        <f t="shared" si="26"/>
        <v>-344.96746025030916</v>
      </c>
      <c r="AB59" s="108">
        <f t="shared" si="27"/>
        <v>0.90417570548602522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1302</v>
      </c>
      <c r="G60" s="101">
        <f t="shared" si="28"/>
        <v>32237.52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3254.8972700578306</v>
      </c>
      <c r="N60" s="104">
        <f t="shared" si="22"/>
        <v>813.72431751445765</v>
      </c>
      <c r="O60" s="106">
        <f t="shared" si="23"/>
        <v>0</v>
      </c>
      <c r="P60" s="107">
        <f t="shared" si="24"/>
        <v>-86.275682485542347</v>
      </c>
      <c r="Q60" s="108">
        <f t="shared" si="25"/>
        <v>0.90413813057161962</v>
      </c>
      <c r="R60" s="303"/>
      <c r="S60" s="46">
        <v>0.31944444444444453</v>
      </c>
      <c r="T60" s="47">
        <v>0.33611111111111119</v>
      </c>
      <c r="U60" s="109">
        <v>13.350000000000088</v>
      </c>
      <c r="V60" s="110">
        <v>24.000757479701353</v>
      </c>
      <c r="W60" s="111"/>
      <c r="X60" s="114"/>
      <c r="Y60" s="294"/>
      <c r="Z60" s="295"/>
      <c r="AA60" s="115">
        <f t="shared" si="26"/>
        <v>-345.10272994216939</v>
      </c>
      <c r="AB60" s="108">
        <f t="shared" si="27"/>
        <v>0.90413813057161962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1370</v>
      </c>
      <c r="G61" s="119">
        <f t="shared" si="28"/>
        <v>24509.3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3257.4297061493353</v>
      </c>
      <c r="N61" s="104">
        <f t="shared" si="22"/>
        <v>814.35742653733382</v>
      </c>
      <c r="O61" s="106">
        <f t="shared" si="23"/>
        <v>0</v>
      </c>
      <c r="P61" s="107">
        <f t="shared" si="24"/>
        <v>-85.642573462666178</v>
      </c>
      <c r="Q61" s="108">
        <f t="shared" si="25"/>
        <v>0.90484158504148204</v>
      </c>
      <c r="R61" s="303"/>
      <c r="S61" s="46">
        <v>0.34583333333333344</v>
      </c>
      <c r="T61" s="118">
        <v>0.36335648148148159</v>
      </c>
      <c r="U61" s="109">
        <v>14.00000000000003</v>
      </c>
      <c r="V61" s="110">
        <v>25.23461975091093</v>
      </c>
      <c r="W61" s="111"/>
      <c r="X61" s="49"/>
      <c r="Y61" s="294"/>
      <c r="Z61" s="295"/>
      <c r="AA61" s="115">
        <f t="shared" si="26"/>
        <v>-342.57029385066471</v>
      </c>
      <c r="AB61" s="108">
        <f t="shared" si="27"/>
        <v>0.90484158504148204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892</v>
      </c>
      <c r="G62" s="119">
        <f t="shared" si="28"/>
        <v>24512.16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3256.2484654872028</v>
      </c>
      <c r="N62" s="104">
        <f t="shared" si="22"/>
        <v>651.24969309744051</v>
      </c>
      <c r="O62" s="121">
        <f t="shared" si="23"/>
        <v>0</v>
      </c>
      <c r="P62" s="122">
        <f t="shared" si="24"/>
        <v>-68.750306902559487</v>
      </c>
      <c r="Q62" s="123">
        <f t="shared" si="25"/>
        <v>0.90451346263533405</v>
      </c>
      <c r="R62" s="303"/>
      <c r="S62" s="46">
        <v>0.37291666666666679</v>
      </c>
      <c r="T62" s="118">
        <v>0.38432870370370381</v>
      </c>
      <c r="U62" s="109">
        <v>13.766666666666687</v>
      </c>
      <c r="V62" s="110">
        <v>16.436092198508657</v>
      </c>
      <c r="W62" s="111"/>
      <c r="X62" s="114"/>
      <c r="Y62" s="294"/>
      <c r="Z62" s="295"/>
      <c r="AA62" s="115">
        <f t="shared" si="26"/>
        <v>-343.75153451279721</v>
      </c>
      <c r="AB62" s="108">
        <f t="shared" si="27"/>
        <v>0.90451346263533416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2661</v>
      </c>
      <c r="G63" s="119">
        <f t="shared" si="28"/>
        <v>44332.26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3257.0783028121341</v>
      </c>
      <c r="N63" s="104">
        <f t="shared" si="22"/>
        <v>651.41566056242686</v>
      </c>
      <c r="O63" s="121">
        <f t="shared" si="23"/>
        <v>0</v>
      </c>
      <c r="P63" s="122">
        <f t="shared" si="24"/>
        <v>-68.584339437573135</v>
      </c>
      <c r="Q63" s="123">
        <f t="shared" si="25"/>
        <v>0.90474397300337062</v>
      </c>
      <c r="R63" s="303"/>
      <c r="S63" s="46">
        <v>0.39375000000000016</v>
      </c>
      <c r="T63" s="118">
        <v>0.42778935185185202</v>
      </c>
      <c r="U63" s="109">
        <v>13.566666666666736</v>
      </c>
      <c r="V63" s="110">
        <v>49.019392583270374</v>
      </c>
      <c r="W63" s="111"/>
      <c r="X63" s="114"/>
      <c r="Y63" s="294"/>
      <c r="Z63" s="295"/>
      <c r="AA63" s="115">
        <f t="shared" si="26"/>
        <v>-342.9216971878659</v>
      </c>
      <c r="AB63" s="108">
        <f t="shared" si="27"/>
        <v>0.90474397300337062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3231.4448544623297</v>
      </c>
      <c r="N72" s="136">
        <f>M72/L72</f>
        <v>807.86121361558241</v>
      </c>
      <c r="O72" s="137">
        <f>L72-I72</f>
        <v>0</v>
      </c>
      <c r="P72" s="138">
        <f>N72-K72</f>
        <v>-82.763786384417585</v>
      </c>
      <c r="Q72" s="139">
        <f>N72/K72</f>
        <v>0.90707223984907503</v>
      </c>
      <c r="R72" s="304"/>
      <c r="S72" s="140">
        <v>0.25</v>
      </c>
      <c r="T72" s="141">
        <v>0.42778935185185202</v>
      </c>
      <c r="U72" s="142"/>
      <c r="V72" s="164"/>
      <c r="W72" s="165"/>
      <c r="X72" s="136"/>
      <c r="Y72" s="290"/>
      <c r="Z72" s="291"/>
      <c r="AA72" s="166">
        <f>M72-J72</f>
        <v>-331.05514553767034</v>
      </c>
      <c r="AB72" s="139">
        <f>M72/J72</f>
        <v>0.90707223984907503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965</v>
      </c>
      <c r="G73" s="146">
        <f t="shared" ref="G73" si="33">E73*F73</f>
        <v>27570.05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3121.6723035779364</v>
      </c>
      <c r="N73" s="150">
        <f>M73/L73</f>
        <v>260.1393586314947</v>
      </c>
      <c r="O73" s="152">
        <f>L73-I73</f>
        <v>0</v>
      </c>
      <c r="P73" s="153">
        <f>N73-K73</f>
        <v>-39.860641368505298</v>
      </c>
      <c r="Q73" s="154">
        <f>N73/K73</f>
        <v>0.86713119543831563</v>
      </c>
      <c r="R73" s="302">
        <f>Q89</f>
        <v>0.86713119543831563</v>
      </c>
      <c r="S73" s="155">
        <v>0.72916666666666663</v>
      </c>
      <c r="T73" s="156">
        <v>0.74203703703703705</v>
      </c>
      <c r="U73" s="157"/>
      <c r="V73" s="158">
        <v>18.547750810883425</v>
      </c>
      <c r="W73" s="156"/>
      <c r="X73" s="167"/>
      <c r="Y73" s="305"/>
      <c r="Z73" s="306"/>
      <c r="AA73" s="113">
        <f>M73-J73</f>
        <v>-478.32769642206358</v>
      </c>
      <c r="AB73" s="154">
        <f>M73/J73</f>
        <v>0.86713119543831563</v>
      </c>
      <c r="AC73" s="307">
        <f>AB89</f>
        <v>0.86713119543831563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3121.6723035779364</v>
      </c>
      <c r="N89" s="136">
        <f>M89/L89</f>
        <v>260.1393586314947</v>
      </c>
      <c r="O89" s="137">
        <f>L89-I89</f>
        <v>0</v>
      </c>
      <c r="P89" s="138">
        <f>N89-K89</f>
        <v>-39.860641368505298</v>
      </c>
      <c r="Q89" s="139">
        <f>N89/K89</f>
        <v>0.86713119543831563</v>
      </c>
      <c r="R89" s="304"/>
      <c r="S89" s="140">
        <v>0.72916666666666663</v>
      </c>
      <c r="T89" s="141">
        <v>0.74203703703703705</v>
      </c>
      <c r="U89" s="142"/>
      <c r="V89" s="164"/>
      <c r="W89" s="165"/>
      <c r="X89" s="136"/>
      <c r="Y89" s="290"/>
      <c r="Z89" s="291"/>
      <c r="AA89" s="166">
        <f>M89-J89</f>
        <v>-478.32769642206358</v>
      </c>
      <c r="AB89" s="139">
        <f>M89/J89</f>
        <v>0.86713119543831563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810</v>
      </c>
      <c r="G90" s="146">
        <f t="shared" ref="G90:G91" si="37">E90*F90</f>
        <v>19877.399999999998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2780.6737808887624</v>
      </c>
      <c r="N90" s="150">
        <f>M90/L90</f>
        <v>695.1684452221906</v>
      </c>
      <c r="O90" s="152">
        <f>L90-I90</f>
        <v>0</v>
      </c>
      <c r="P90" s="153">
        <f>N90-K90</f>
        <v>-54.831554777809401</v>
      </c>
      <c r="Q90" s="154">
        <f>N90/K90</f>
        <v>0.92689126029625413</v>
      </c>
      <c r="R90" s="302">
        <f>Q106</f>
        <v>0.92641383162696234</v>
      </c>
      <c r="S90" s="155">
        <v>0.70833333333333337</v>
      </c>
      <c r="T90" s="156">
        <v>0.72046296296296297</v>
      </c>
      <c r="U90" s="157"/>
      <c r="V90" s="158">
        <v>17.477778347831368</v>
      </c>
      <c r="W90" s="159"/>
      <c r="X90" s="160"/>
      <c r="Y90" s="305"/>
      <c r="Z90" s="306"/>
      <c r="AA90" s="113">
        <f>M90-J90</f>
        <v>-219.32621911123761</v>
      </c>
      <c r="AB90" s="154">
        <f>M90/J90</f>
        <v>0.92689126029625413</v>
      </c>
      <c r="AC90" s="307">
        <f>AB106</f>
        <v>0.92641383162696234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1864</v>
      </c>
      <c r="G91" s="101">
        <f t="shared" si="37"/>
        <v>41604.480000000003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3055.7333583611003</v>
      </c>
      <c r="N91" s="104">
        <f>M91/L91</f>
        <v>611.14667167222001</v>
      </c>
      <c r="O91" s="106">
        <f>L91-I91</f>
        <v>0</v>
      </c>
      <c r="P91" s="107">
        <f>N91-K91</f>
        <v>-48.853328327779991</v>
      </c>
      <c r="Q91" s="108">
        <f>N91/K91</f>
        <v>0.92597980556396975</v>
      </c>
      <c r="R91" s="303"/>
      <c r="S91" s="46">
        <v>0.72430555555555554</v>
      </c>
      <c r="T91" s="47">
        <v>0.74972222222222218</v>
      </c>
      <c r="U91" s="109">
        <v>5.5333333333332924</v>
      </c>
      <c r="V91" s="110">
        <v>36.600052060819799</v>
      </c>
      <c r="W91" s="111"/>
      <c r="X91" s="114"/>
      <c r="Y91" s="294"/>
      <c r="Z91" s="295"/>
      <c r="AA91" s="115">
        <f>M91-J91</f>
        <v>-244.26664163889973</v>
      </c>
      <c r="AB91" s="108">
        <f>M91/J91</f>
        <v>0.92597980556396975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2918.2035696249313</v>
      </c>
      <c r="N106" s="136">
        <f t="shared" ref="N106:N120" si="42">M106/L106</f>
        <v>648.4896821388736</v>
      </c>
      <c r="O106" s="137">
        <f t="shared" ref="O106:O120" si="43">L106-I106</f>
        <v>0</v>
      </c>
      <c r="P106" s="138">
        <f t="shared" ref="P106:P120" si="44">N106-K106</f>
        <v>-51.510317861126396</v>
      </c>
      <c r="Q106" s="139">
        <f t="shared" ref="Q106:Q120" si="45">N106/K106</f>
        <v>0.92641383162696234</v>
      </c>
      <c r="R106" s="304"/>
      <c r="S106" s="140">
        <v>0.70833333333333337</v>
      </c>
      <c r="T106" s="141">
        <v>0.74972222222222218</v>
      </c>
      <c r="U106" s="142"/>
      <c r="V106" s="164"/>
      <c r="W106" s="97"/>
      <c r="X106" s="67"/>
      <c r="Y106" s="290"/>
      <c r="Z106" s="291"/>
      <c r="AA106" s="166">
        <f t="shared" ref="AA106:AA120" si="46">M106-J106</f>
        <v>-231.79643037506867</v>
      </c>
      <c r="AB106" s="139">
        <f t="shared" ref="AB106:AB120" si="47">M106/J106</f>
        <v>0.92641383162696234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310</v>
      </c>
      <c r="G107" s="146">
        <f t="shared" ref="G107:G120" si="48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2777.5597348104752</v>
      </c>
      <c r="N107" s="150">
        <f t="shared" si="42"/>
        <v>925.85324493682504</v>
      </c>
      <c r="O107" s="152">
        <f t="shared" si="43"/>
        <v>0</v>
      </c>
      <c r="P107" s="153">
        <f t="shared" si="44"/>
        <v>-74.146755063174965</v>
      </c>
      <c r="Q107" s="154">
        <f t="shared" si="45"/>
        <v>0.92585324493682508</v>
      </c>
      <c r="R107" s="302">
        <f>Q123</f>
        <v>0.91012542534099439</v>
      </c>
      <c r="S107" s="155">
        <v>0.7319444444444444</v>
      </c>
      <c r="T107" s="156">
        <v>0.73658564814814809</v>
      </c>
      <c r="U107" s="157"/>
      <c r="V107" s="158">
        <v>6.6965256469161618</v>
      </c>
      <c r="W107" s="159"/>
      <c r="X107" s="160"/>
      <c r="Y107" s="305"/>
      <c r="Z107" s="306"/>
      <c r="AA107" s="113">
        <f t="shared" si="46"/>
        <v>-222.44026518952478</v>
      </c>
      <c r="AB107" s="154">
        <f t="shared" si="47"/>
        <v>0.92585324493682508</v>
      </c>
      <c r="AC107" s="307">
        <f>AB123</f>
        <v>0.91012542534099439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603</v>
      </c>
      <c r="G108" s="101">
        <f t="shared" si="48"/>
        <v>10962.539999999999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2776.7326110420718</v>
      </c>
      <c r="N108" s="104">
        <f t="shared" si="42"/>
        <v>925.57753701402396</v>
      </c>
      <c r="O108" s="106">
        <f t="shared" si="43"/>
        <v>0</v>
      </c>
      <c r="P108" s="107">
        <f t="shared" si="44"/>
        <v>-74.42246298597604</v>
      </c>
      <c r="Q108" s="108">
        <f t="shared" si="45"/>
        <v>0.92557753701402401</v>
      </c>
      <c r="R108" s="303"/>
      <c r="S108" s="46">
        <v>0.74583333333333324</v>
      </c>
      <c r="T108" s="47">
        <v>0.75487268518518513</v>
      </c>
      <c r="U108" s="109">
        <v>13.316666666666617</v>
      </c>
      <c r="V108" s="110">
        <v>13.029702556207642</v>
      </c>
      <c r="W108" s="111"/>
      <c r="X108" s="114"/>
      <c r="Y108" s="294"/>
      <c r="Z108" s="295"/>
      <c r="AA108" s="115">
        <f t="shared" si="46"/>
        <v>-223.26738895792823</v>
      </c>
      <c r="AB108" s="108">
        <f t="shared" si="47"/>
        <v>0.9255775370140239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398</v>
      </c>
      <c r="G109" s="101">
        <f t="shared" si="48"/>
        <v>7235.64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3257.4236932671638</v>
      </c>
      <c r="N109" s="104">
        <f t="shared" si="42"/>
        <v>1085.8078977557213</v>
      </c>
      <c r="O109" s="106">
        <f t="shared" si="43"/>
        <v>0</v>
      </c>
      <c r="P109" s="107">
        <f t="shared" si="44"/>
        <v>-114.19210224427866</v>
      </c>
      <c r="Q109" s="108">
        <f t="shared" si="45"/>
        <v>0.90483991479643444</v>
      </c>
      <c r="R109" s="303"/>
      <c r="S109" s="46">
        <v>0.76458333333333317</v>
      </c>
      <c r="T109" s="47">
        <v>0.76966435185185167</v>
      </c>
      <c r="U109" s="109">
        <v>13.983333333333174</v>
      </c>
      <c r="V109" s="110">
        <v>7.3309468612750814</v>
      </c>
      <c r="W109" s="111"/>
      <c r="X109" s="114"/>
      <c r="Y109" s="294"/>
      <c r="Z109" s="295"/>
      <c r="AA109" s="115">
        <f t="shared" si="46"/>
        <v>-342.5763067328362</v>
      </c>
      <c r="AB109" s="108">
        <f t="shared" si="47"/>
        <v>0.90483991479643444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453</v>
      </c>
      <c r="G110" s="101">
        <f t="shared" si="48"/>
        <v>7565.0999999999995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3260.5245702509606</v>
      </c>
      <c r="N110" s="104">
        <f t="shared" si="42"/>
        <v>1086.8415234169868</v>
      </c>
      <c r="O110" s="106">
        <f t="shared" si="43"/>
        <v>0</v>
      </c>
      <c r="P110" s="107">
        <f t="shared" si="44"/>
        <v>-113.15847658301323</v>
      </c>
      <c r="Q110" s="108">
        <f t="shared" si="45"/>
        <v>0.90570126951415564</v>
      </c>
      <c r="R110" s="303"/>
      <c r="S110" s="46">
        <v>0.77916666666666645</v>
      </c>
      <c r="T110" s="47">
        <v>0.78495370370370354</v>
      </c>
      <c r="U110" s="109">
        <v>13.683333333333287</v>
      </c>
      <c r="V110" s="110">
        <v>8.3360819446019292</v>
      </c>
      <c r="W110" s="111"/>
      <c r="X110" s="114"/>
      <c r="Y110" s="294"/>
      <c r="Z110" s="295"/>
      <c r="AA110" s="115">
        <f t="shared" si="46"/>
        <v>-339.47542974903945</v>
      </c>
      <c r="AB110" s="108">
        <f t="shared" si="47"/>
        <v>0.90570126951415575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712</v>
      </c>
      <c r="G111" s="101">
        <f t="shared" si="48"/>
        <v>21360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3256.8157155822514</v>
      </c>
      <c r="N111" s="104">
        <f t="shared" si="42"/>
        <v>814.20392889556285</v>
      </c>
      <c r="O111" s="106">
        <f t="shared" si="43"/>
        <v>0</v>
      </c>
      <c r="P111" s="107">
        <f t="shared" si="44"/>
        <v>-85.796071104437146</v>
      </c>
      <c r="Q111" s="108">
        <f t="shared" si="45"/>
        <v>0.90467103210618094</v>
      </c>
      <c r="R111" s="303"/>
      <c r="S111" s="46">
        <v>0.79444444444444418</v>
      </c>
      <c r="T111" s="47">
        <v>0.80355324074074053</v>
      </c>
      <c r="U111" s="109">
        <v>13.666666666666512</v>
      </c>
      <c r="V111" s="110">
        <v>13.117106932273122</v>
      </c>
      <c r="W111" s="111"/>
      <c r="X111" s="114"/>
      <c r="Y111" s="294"/>
      <c r="Z111" s="295"/>
      <c r="AA111" s="115">
        <f t="shared" si="46"/>
        <v>-343.18428441774859</v>
      </c>
      <c r="AB111" s="108">
        <f t="shared" si="47"/>
        <v>0.90467103210618094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453</v>
      </c>
      <c r="G112" s="119">
        <f t="shared" si="48"/>
        <v>11338.59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3254.9285312433931</v>
      </c>
      <c r="N112" s="104">
        <f t="shared" si="42"/>
        <v>650.98570624867864</v>
      </c>
      <c r="O112" s="106">
        <f t="shared" si="43"/>
        <v>0</v>
      </c>
      <c r="P112" s="107">
        <f t="shared" si="44"/>
        <v>-69.014293751321361</v>
      </c>
      <c r="Q112" s="108">
        <f t="shared" si="45"/>
        <v>0.9041468142342759</v>
      </c>
      <c r="R112" s="303"/>
      <c r="S112" s="46">
        <v>0.81319444444444411</v>
      </c>
      <c r="T112" s="118">
        <v>0.81899305555555524</v>
      </c>
      <c r="U112" s="109">
        <v>13.883333333333159</v>
      </c>
      <c r="V112" s="110">
        <v>8.3504137615019012</v>
      </c>
      <c r="W112" s="111"/>
      <c r="X112" s="114"/>
      <c r="Y112" s="294"/>
      <c r="Z112" s="295"/>
      <c r="AA112" s="115">
        <f t="shared" si="46"/>
        <v>-345.07146875660692</v>
      </c>
      <c r="AB112" s="108">
        <f t="shared" si="47"/>
        <v>0.9041468142342759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2232</v>
      </c>
      <c r="G113" s="119">
        <f t="shared" si="48"/>
        <v>37185.120000000003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3258.15246109496</v>
      </c>
      <c r="N113" s="104">
        <f t="shared" si="42"/>
        <v>651.630492218992</v>
      </c>
      <c r="O113" s="121">
        <f t="shared" si="43"/>
        <v>0</v>
      </c>
      <c r="P113" s="122">
        <f t="shared" si="44"/>
        <v>-68.369507781007997</v>
      </c>
      <c r="Q113" s="123">
        <f t="shared" si="45"/>
        <v>0.90504235030415559</v>
      </c>
      <c r="R113" s="303"/>
      <c r="S113" s="46">
        <v>0.82847222222222183</v>
      </c>
      <c r="T113" s="118">
        <v>0.85701388888888852</v>
      </c>
      <c r="U113" s="109">
        <v>13.649999999999896</v>
      </c>
      <c r="V113" s="110">
        <v>41.103048920857987</v>
      </c>
      <c r="W113" s="111"/>
      <c r="X113" s="114"/>
      <c r="Y113" s="294"/>
      <c r="Z113" s="295"/>
      <c r="AA113" s="115">
        <f t="shared" si="46"/>
        <v>-341.84753890503998</v>
      </c>
      <c r="AB113" s="108">
        <f t="shared" si="47"/>
        <v>0.90504235030415559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945</v>
      </c>
      <c r="G114" s="119">
        <f t="shared" si="48"/>
        <v>17180.099999999999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2776.7326110420713</v>
      </c>
      <c r="N114" s="104">
        <f t="shared" si="42"/>
        <v>925.57753701402373</v>
      </c>
      <c r="O114" s="121">
        <f t="shared" si="43"/>
        <v>0</v>
      </c>
      <c r="P114" s="122">
        <f t="shared" si="44"/>
        <v>-74.422462985976267</v>
      </c>
      <c r="Q114" s="123">
        <f t="shared" si="45"/>
        <v>0.92557753701402379</v>
      </c>
      <c r="R114" s="303"/>
      <c r="S114" s="46">
        <v>0.86666666666666625</v>
      </c>
      <c r="T114" s="118">
        <v>0.88084490740740695</v>
      </c>
      <c r="U114" s="109">
        <v>13.899999999999935</v>
      </c>
      <c r="V114" s="110">
        <v>20.419683110474665</v>
      </c>
      <c r="W114" s="111"/>
      <c r="X114" s="114"/>
      <c r="Y114" s="294"/>
      <c r="Z114" s="295"/>
      <c r="AA114" s="115">
        <f t="shared" si="46"/>
        <v>-223.26738895792869</v>
      </c>
      <c r="AB114" s="108">
        <f t="shared" si="47"/>
        <v>0.92557753701402379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445</v>
      </c>
      <c r="G115" s="119">
        <f t="shared" si="48"/>
        <v>8090.0999999999995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3257.4236932671638</v>
      </c>
      <c r="N115" s="104">
        <f t="shared" si="42"/>
        <v>1085.8078977557213</v>
      </c>
      <c r="O115" s="121">
        <f t="shared" si="43"/>
        <v>0</v>
      </c>
      <c r="P115" s="122">
        <f t="shared" si="44"/>
        <v>-114.19210224427866</v>
      </c>
      <c r="Q115" s="123">
        <f t="shared" si="45"/>
        <v>0.90483991479643444</v>
      </c>
      <c r="R115" s="303"/>
      <c r="S115" s="46">
        <v>0.89027777777777728</v>
      </c>
      <c r="T115" s="118">
        <v>0.89596064814814769</v>
      </c>
      <c r="U115" s="109">
        <v>13.583333333333272</v>
      </c>
      <c r="V115" s="110">
        <v>8.1966616916266624</v>
      </c>
      <c r="W115" s="111"/>
      <c r="X115" s="114"/>
      <c r="Y115" s="294"/>
      <c r="Z115" s="295"/>
      <c r="AA115" s="115">
        <f t="shared" si="46"/>
        <v>-342.5763067328362</v>
      </c>
      <c r="AB115" s="108">
        <f t="shared" si="47"/>
        <v>0.90483991479643444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612</v>
      </c>
      <c r="G116" s="119">
        <f t="shared" si="48"/>
        <v>10220.4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3260.1334832265184</v>
      </c>
      <c r="N116" s="104">
        <f t="shared" si="42"/>
        <v>1086.7111610755062</v>
      </c>
      <c r="O116" s="121">
        <f t="shared" si="43"/>
        <v>0</v>
      </c>
      <c r="P116" s="122">
        <f t="shared" si="44"/>
        <v>-113.2888389244938</v>
      </c>
      <c r="Q116" s="123">
        <f t="shared" si="45"/>
        <v>0.90559263422958847</v>
      </c>
      <c r="R116" s="303"/>
      <c r="S116" s="46">
        <v>0.905555555555555</v>
      </c>
      <c r="T116" s="118">
        <v>0.913368055555555</v>
      </c>
      <c r="U116" s="109">
        <v>13.816666666666535</v>
      </c>
      <c r="V116" s="110">
        <v>11.263342494693996</v>
      </c>
      <c r="W116" s="111"/>
      <c r="X116" s="114"/>
      <c r="Y116" s="294"/>
      <c r="Z116" s="295"/>
      <c r="AA116" s="115">
        <f t="shared" si="46"/>
        <v>-339.86651677348164</v>
      </c>
      <c r="AB116" s="108">
        <f t="shared" si="47"/>
        <v>0.90559263422958847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905</v>
      </c>
      <c r="G117" s="119">
        <f t="shared" si="48"/>
        <v>27150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3256.8157155822514</v>
      </c>
      <c r="N117" s="104">
        <f t="shared" si="42"/>
        <v>814.20392889556285</v>
      </c>
      <c r="O117" s="121">
        <f t="shared" si="43"/>
        <v>0</v>
      </c>
      <c r="P117" s="122">
        <f t="shared" si="44"/>
        <v>-85.796071104437146</v>
      </c>
      <c r="Q117" s="123">
        <f t="shared" si="45"/>
        <v>0.90467103210618094</v>
      </c>
      <c r="R117" s="303"/>
      <c r="S117" s="46">
        <v>0.92291666666666605</v>
      </c>
      <c r="T117" s="118">
        <v>0.93449074074074012</v>
      </c>
      <c r="U117" s="109">
        <v>13.749999999999911</v>
      </c>
      <c r="V117" s="110">
        <v>16.672727210262888</v>
      </c>
      <c r="W117" s="124"/>
      <c r="X117" s="125"/>
      <c r="Y117" s="294"/>
      <c r="Z117" s="295"/>
      <c r="AA117" s="115">
        <f t="shared" si="46"/>
        <v>-343.18428441774859</v>
      </c>
      <c r="AB117" s="108">
        <f t="shared" si="47"/>
        <v>0.90467103210618094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466</v>
      </c>
      <c r="G118" s="119">
        <f t="shared" si="48"/>
        <v>11663.980000000001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3254.928531243394</v>
      </c>
      <c r="N118" s="104">
        <f t="shared" si="42"/>
        <v>650.98570624867875</v>
      </c>
      <c r="O118" s="121">
        <f t="shared" si="43"/>
        <v>0</v>
      </c>
      <c r="P118" s="122">
        <f t="shared" si="44"/>
        <v>-69.014293751321247</v>
      </c>
      <c r="Q118" s="123">
        <f t="shared" si="45"/>
        <v>0.90414681423427601</v>
      </c>
      <c r="R118" s="303"/>
      <c r="S118" s="46">
        <v>0.94374999999999931</v>
      </c>
      <c r="T118" s="118">
        <v>0.94971064814814743</v>
      </c>
      <c r="U118" s="109">
        <v>13.333333333333233</v>
      </c>
      <c r="V118" s="110">
        <v>8.5900503595140947</v>
      </c>
      <c r="W118" s="124"/>
      <c r="X118" s="125"/>
      <c r="Y118" s="294"/>
      <c r="Z118" s="295"/>
      <c r="AA118" s="115">
        <f t="shared" si="46"/>
        <v>-345.07146875660601</v>
      </c>
      <c r="AB118" s="108">
        <f t="shared" si="47"/>
        <v>0.90414681423427612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4989</v>
      </c>
      <c r="G119" s="119">
        <f t="shared" si="48"/>
        <v>69995.67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2779.643741705484</v>
      </c>
      <c r="N119" s="104">
        <f t="shared" si="42"/>
        <v>926.547913901828</v>
      </c>
      <c r="O119" s="121">
        <f t="shared" si="43"/>
        <v>0</v>
      </c>
      <c r="P119" s="122">
        <f t="shared" si="44"/>
        <v>-73.452086098172003</v>
      </c>
      <c r="Q119" s="123">
        <f t="shared" si="45"/>
        <v>0.926547913901828</v>
      </c>
      <c r="R119" s="303"/>
      <c r="S119" s="46">
        <v>0.95902777777777704</v>
      </c>
      <c r="T119" s="118">
        <v>1.0338078703703697</v>
      </c>
      <c r="U119" s="109">
        <v>13.416666666666632</v>
      </c>
      <c r="V119" s="110">
        <v>107.69005952408</v>
      </c>
      <c r="W119" s="124"/>
      <c r="X119" s="125"/>
      <c r="Y119" s="294"/>
      <c r="Z119" s="295"/>
      <c r="AA119" s="115">
        <f t="shared" si="46"/>
        <v>-220.35625829451601</v>
      </c>
      <c r="AB119" s="108">
        <f t="shared" si="47"/>
        <v>0.926547913901828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3347</v>
      </c>
      <c r="G120" s="119">
        <f t="shared" si="48"/>
        <v>55761.020000000004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3258.2053230095694</v>
      </c>
      <c r="N120" s="104">
        <f t="shared" si="42"/>
        <v>651.64106460191385</v>
      </c>
      <c r="O120" s="121">
        <f t="shared" si="43"/>
        <v>0</v>
      </c>
      <c r="P120" s="122">
        <f t="shared" si="44"/>
        <v>-68.358935398086146</v>
      </c>
      <c r="Q120" s="123">
        <f t="shared" si="45"/>
        <v>0.90505703416932481</v>
      </c>
      <c r="R120" s="303"/>
      <c r="S120" s="46">
        <v>1.0430555555555547</v>
      </c>
      <c r="T120" s="118">
        <v>1.0858564814814806</v>
      </c>
      <c r="U120" s="109">
        <v>13.316666666666457</v>
      </c>
      <c r="V120" s="110">
        <v>61.635158036788397</v>
      </c>
      <c r="W120" s="124"/>
      <c r="X120" s="125"/>
      <c r="Y120" s="294"/>
      <c r="Z120" s="295"/>
      <c r="AA120" s="115">
        <f t="shared" si="46"/>
        <v>-341.79467699043062</v>
      </c>
      <c r="AB120" s="108">
        <f t="shared" si="47"/>
        <v>0.90505703416932481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3120.4300297405521</v>
      </c>
      <c r="N123" s="136">
        <f t="shared" ref="N123:N135" si="53">M123/L123</f>
        <v>840.11577723784092</v>
      </c>
      <c r="O123" s="137">
        <f t="shared" ref="O123:O135" si="54">L123-I123</f>
        <v>0</v>
      </c>
      <c r="P123" s="138">
        <f t="shared" ref="P123:P135" si="55">N123-K123</f>
        <v>-82.961145839082064</v>
      </c>
      <c r="Q123" s="139">
        <f t="shared" ref="Q123:Q135" si="56">N123/K123</f>
        <v>0.91012542534099439</v>
      </c>
      <c r="R123" s="304"/>
      <c r="S123" s="140">
        <v>0.7319444444444444</v>
      </c>
      <c r="T123" s="141">
        <v>1.0858564814814806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-308.14139883087637</v>
      </c>
      <c r="AB123" s="139">
        <f t="shared" ref="AB123:AB135" si="58">M123/J123</f>
        <v>0.91012542534099439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347</v>
      </c>
      <c r="G124" s="146">
        <f t="shared" ref="G124:G135" si="59">E124*F124</f>
        <v>4955.16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3255.4469426858532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02">
        <f>Q140</f>
        <v>0.90453760510338321</v>
      </c>
      <c r="S124" s="155">
        <v>0.7319444444444444</v>
      </c>
      <c r="T124" s="156">
        <v>0.73637731481481472</v>
      </c>
      <c r="U124" s="157"/>
      <c r="V124" s="158">
        <v>6.3954352095269593</v>
      </c>
      <c r="W124" s="156"/>
      <c r="X124" s="167"/>
      <c r="Y124" s="305"/>
      <c r="Z124" s="306"/>
      <c r="AA124" s="169">
        <f t="shared" si="57"/>
        <v>-344.55305731414683</v>
      </c>
      <c r="AB124" s="154">
        <f t="shared" si="58"/>
        <v>0.90429081741273698</v>
      </c>
      <c r="AC124" s="307">
        <f>AB140</f>
        <v>0.90453760510338321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554</v>
      </c>
      <c r="G125" s="101">
        <f t="shared" si="59"/>
        <v>13185.2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3256.8538923860683</v>
      </c>
      <c r="N125" s="104">
        <f t="shared" si="53"/>
        <v>814.21347309651708</v>
      </c>
      <c r="O125" s="106">
        <f t="shared" si="54"/>
        <v>0</v>
      </c>
      <c r="P125" s="107">
        <f t="shared" si="55"/>
        <v>-85.786526903482923</v>
      </c>
      <c r="Q125" s="108">
        <f t="shared" si="56"/>
        <v>0.90468163677390789</v>
      </c>
      <c r="R125" s="303"/>
      <c r="S125" s="46">
        <v>0.74652777777777768</v>
      </c>
      <c r="T125" s="47">
        <v>0.75361111111111101</v>
      </c>
      <c r="U125" s="109">
        <v>14.61666666666666</v>
      </c>
      <c r="V125" s="110">
        <v>10.206168621106729</v>
      </c>
      <c r="W125" s="111"/>
      <c r="X125" s="13"/>
      <c r="Y125" s="294"/>
      <c r="Z125" s="295"/>
      <c r="AA125" s="170">
        <f t="shared" si="57"/>
        <v>-343.14610761393169</v>
      </c>
      <c r="AB125" s="108">
        <f t="shared" si="58"/>
        <v>0.90468163677390789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700</v>
      </c>
      <c r="G126" s="101">
        <f t="shared" si="59"/>
        <v>17374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3258.6074179948291</v>
      </c>
      <c r="N126" s="104">
        <f t="shared" si="53"/>
        <v>651.72148359896585</v>
      </c>
      <c r="O126" s="106">
        <f t="shared" si="54"/>
        <v>0</v>
      </c>
      <c r="P126" s="107">
        <f t="shared" si="55"/>
        <v>-68.278516401034153</v>
      </c>
      <c r="Q126" s="108">
        <f t="shared" si="56"/>
        <v>0.9051687272207859</v>
      </c>
      <c r="R126" s="303"/>
      <c r="S126" s="46">
        <v>0.76319444444444429</v>
      </c>
      <c r="T126" s="47">
        <v>0.77214120370370354</v>
      </c>
      <c r="U126" s="109">
        <v>13.799999999999919</v>
      </c>
      <c r="V126" s="110">
        <v>12.888941382771581</v>
      </c>
      <c r="W126" s="111"/>
      <c r="X126" s="13"/>
      <c r="Y126" s="294"/>
      <c r="Z126" s="295"/>
      <c r="AA126" s="170">
        <f t="shared" si="57"/>
        <v>-341.39258200517088</v>
      </c>
      <c r="AB126" s="108">
        <f t="shared" si="58"/>
        <v>0.9051687272207859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736</v>
      </c>
      <c r="G127" s="101">
        <f t="shared" si="59"/>
        <v>18223.36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3254.0847501443573</v>
      </c>
      <c r="N127" s="104">
        <f t="shared" si="53"/>
        <v>813.52118753608931</v>
      </c>
      <c r="O127" s="106">
        <f t="shared" si="54"/>
        <v>0</v>
      </c>
      <c r="P127" s="107">
        <f t="shared" si="55"/>
        <v>-86.478812463910685</v>
      </c>
      <c r="Q127" s="108">
        <f t="shared" si="56"/>
        <v>0.90391243059565485</v>
      </c>
      <c r="R127" s="303"/>
      <c r="S127" s="46">
        <v>0.78124999999999978</v>
      </c>
      <c r="T127" s="47">
        <v>0.79067129629629607</v>
      </c>
      <c r="U127" s="109">
        <v>13.116666666666585</v>
      </c>
      <c r="V127" s="110">
        <v>13.570636105295346</v>
      </c>
      <c r="W127" s="111"/>
      <c r="X127" s="13"/>
      <c r="Y127" s="294"/>
      <c r="Z127" s="295"/>
      <c r="AA127" s="170">
        <f t="shared" si="57"/>
        <v>-345.91524985564274</v>
      </c>
      <c r="AB127" s="108">
        <f t="shared" si="58"/>
        <v>0.90391243059565485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961</v>
      </c>
      <c r="G128" s="101">
        <f t="shared" si="59"/>
        <v>17470.98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3256.3210314661087</v>
      </c>
      <c r="N128" s="104">
        <f t="shared" si="53"/>
        <v>1085.4403438220363</v>
      </c>
      <c r="O128" s="106">
        <f t="shared" si="54"/>
        <v>0</v>
      </c>
      <c r="P128" s="107">
        <f t="shared" si="55"/>
        <v>-114.55965617796369</v>
      </c>
      <c r="Q128" s="108">
        <f t="shared" si="56"/>
        <v>0.90453361985169689</v>
      </c>
      <c r="R128" s="303"/>
      <c r="S128" s="46">
        <v>0.80069444444444415</v>
      </c>
      <c r="T128" s="47">
        <v>0.81298611111111085</v>
      </c>
      <c r="U128" s="109">
        <v>14.433333333333245</v>
      </c>
      <c r="V128" s="110">
        <v>17.707099343961019</v>
      </c>
      <c r="W128" s="111"/>
      <c r="X128" s="114"/>
      <c r="Y128" s="294"/>
      <c r="Z128" s="295"/>
      <c r="AA128" s="170">
        <f t="shared" si="57"/>
        <v>-343.67896853389129</v>
      </c>
      <c r="AB128" s="108">
        <f t="shared" si="58"/>
        <v>0.90453361985169689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1554</v>
      </c>
      <c r="G129" s="119">
        <f t="shared" si="59"/>
        <v>27801.06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3256.6373768379326</v>
      </c>
      <c r="N129" s="104">
        <f t="shared" si="53"/>
        <v>814.15934420948315</v>
      </c>
      <c r="O129" s="106">
        <f t="shared" si="54"/>
        <v>0</v>
      </c>
      <c r="P129" s="107">
        <f t="shared" si="55"/>
        <v>-85.840655790516848</v>
      </c>
      <c r="Q129" s="108">
        <f t="shared" si="56"/>
        <v>0.90462149356609234</v>
      </c>
      <c r="R129" s="303"/>
      <c r="S129" s="46">
        <v>0.8229166666666663</v>
      </c>
      <c r="T129" s="118">
        <v>0.84278935185185144</v>
      </c>
      <c r="U129" s="109">
        <v>14.299999999999837</v>
      </c>
      <c r="V129" s="110">
        <v>28.630759034809209</v>
      </c>
      <c r="W129" s="111"/>
      <c r="X129" s="49"/>
      <c r="Y129" s="294"/>
      <c r="Z129" s="295"/>
      <c r="AA129" s="170">
        <f t="shared" si="57"/>
        <v>-343.36262316206739</v>
      </c>
      <c r="AB129" s="108">
        <f t="shared" si="58"/>
        <v>0.90462149356609234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590</v>
      </c>
      <c r="G130" s="119">
        <f t="shared" si="59"/>
        <v>14042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3256.8538923860679</v>
      </c>
      <c r="N130" s="104">
        <f t="shared" si="53"/>
        <v>814.21347309651696</v>
      </c>
      <c r="O130" s="121">
        <f t="shared" si="54"/>
        <v>0</v>
      </c>
      <c r="P130" s="122">
        <f t="shared" si="55"/>
        <v>-85.786526903483036</v>
      </c>
      <c r="Q130" s="123">
        <f t="shared" si="56"/>
        <v>0.90468163677390778</v>
      </c>
      <c r="R130" s="303"/>
      <c r="S130" s="46">
        <v>0.85277777777777741</v>
      </c>
      <c r="T130" s="118">
        <v>0.86032407407407374</v>
      </c>
      <c r="U130" s="109">
        <v>14.383333333333397</v>
      </c>
      <c r="V130" s="110">
        <v>10.86938535460825</v>
      </c>
      <c r="W130" s="111"/>
      <c r="X130" s="114"/>
      <c r="Y130" s="294"/>
      <c r="Z130" s="295"/>
      <c r="AA130" s="170">
        <f t="shared" si="57"/>
        <v>-343.14610761393214</v>
      </c>
      <c r="AB130" s="108">
        <f t="shared" si="58"/>
        <v>0.90468163677390778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813</v>
      </c>
      <c r="G131" s="119">
        <f t="shared" si="59"/>
        <v>20178.66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3258.6074179948296</v>
      </c>
      <c r="N131" s="104">
        <f t="shared" si="53"/>
        <v>651.72148359896596</v>
      </c>
      <c r="O131" s="121">
        <f t="shared" si="54"/>
        <v>0</v>
      </c>
      <c r="P131" s="122">
        <f t="shared" si="55"/>
        <v>-68.27851640103404</v>
      </c>
      <c r="Q131" s="123">
        <f t="shared" si="56"/>
        <v>0.90516872722078601</v>
      </c>
      <c r="R131" s="303"/>
      <c r="S131" s="46">
        <v>0.87013888888888846</v>
      </c>
      <c r="T131" s="118">
        <v>0.88053240740740701</v>
      </c>
      <c r="U131" s="109">
        <v>14.133333333333198</v>
      </c>
      <c r="V131" s="110">
        <v>14.969584777418991</v>
      </c>
      <c r="W131" s="111"/>
      <c r="X131" s="114"/>
      <c r="Y131" s="294"/>
      <c r="Z131" s="295"/>
      <c r="AA131" s="170">
        <f t="shared" si="57"/>
        <v>-341.39258200517042</v>
      </c>
      <c r="AB131" s="108">
        <f t="shared" si="58"/>
        <v>0.90516872722078601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919</v>
      </c>
      <c r="G132" s="119">
        <f t="shared" si="59"/>
        <v>22754.440000000002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3254.0847501443573</v>
      </c>
      <c r="N132" s="104">
        <f t="shared" si="53"/>
        <v>813.52118753608931</v>
      </c>
      <c r="O132" s="121">
        <f t="shared" si="54"/>
        <v>0</v>
      </c>
      <c r="P132" s="122">
        <f t="shared" si="55"/>
        <v>-86.478812463910685</v>
      </c>
      <c r="Q132" s="123">
        <f t="shared" si="56"/>
        <v>0.90391243059565485</v>
      </c>
      <c r="R132" s="303"/>
      <c r="S132" s="46">
        <v>0.89027777777777728</v>
      </c>
      <c r="T132" s="118">
        <v>0.90203703703703653</v>
      </c>
      <c r="U132" s="109">
        <v>14.033333333333182</v>
      </c>
      <c r="V132" s="110">
        <v>16.944856767345684</v>
      </c>
      <c r="W132" s="124"/>
      <c r="X132" s="125"/>
      <c r="Y132" s="294"/>
      <c r="Z132" s="295"/>
      <c r="AA132" s="170">
        <f t="shared" si="57"/>
        <v>-345.91524985564274</v>
      </c>
      <c r="AB132" s="108">
        <f t="shared" si="58"/>
        <v>0.90391243059565485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1452</v>
      </c>
      <c r="G133" s="119">
        <f t="shared" si="59"/>
        <v>26397.360000000001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3256.4427489019613</v>
      </c>
      <c r="N133" s="104">
        <f t="shared" si="53"/>
        <v>1085.4809163006537</v>
      </c>
      <c r="O133" s="121">
        <f t="shared" si="54"/>
        <v>0</v>
      </c>
      <c r="P133" s="122">
        <f t="shared" si="55"/>
        <v>-114.51908369934631</v>
      </c>
      <c r="Q133" s="123">
        <f t="shared" si="56"/>
        <v>0.90456743025054476</v>
      </c>
      <c r="R133" s="303"/>
      <c r="S133" s="46">
        <v>0.91111111111111054</v>
      </c>
      <c r="T133" s="118">
        <v>0.92968749999999944</v>
      </c>
      <c r="U133" s="109">
        <v>13.066666666666578</v>
      </c>
      <c r="V133" s="110">
        <v>26.7531188839036</v>
      </c>
      <c r="W133" s="124"/>
      <c r="X133" s="125"/>
      <c r="Y133" s="294"/>
      <c r="Z133" s="295"/>
      <c r="AA133" s="170">
        <f t="shared" si="57"/>
        <v>-343.55725109803871</v>
      </c>
      <c r="AB133" s="108">
        <f t="shared" si="58"/>
        <v>0.90456743025054476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2253</v>
      </c>
      <c r="G134" s="119">
        <f t="shared" si="59"/>
        <v>40306.17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3256.6373768379331</v>
      </c>
      <c r="N134" s="104">
        <f t="shared" si="53"/>
        <v>814.15934420948327</v>
      </c>
      <c r="O134" s="121">
        <f t="shared" si="54"/>
        <v>0</v>
      </c>
      <c r="P134" s="122">
        <f t="shared" si="55"/>
        <v>-85.840655790516735</v>
      </c>
      <c r="Q134" s="123">
        <f t="shared" si="56"/>
        <v>0.90462149356609256</v>
      </c>
      <c r="R134" s="303"/>
      <c r="S134" s="46">
        <v>0.93888888888888833</v>
      </c>
      <c r="T134" s="118">
        <v>0.96770833333333273</v>
      </c>
      <c r="U134" s="109">
        <v>13.249999999999993</v>
      </c>
      <c r="V134" s="110">
        <v>41.509073426914505</v>
      </c>
      <c r="W134" s="124"/>
      <c r="X134" s="125"/>
      <c r="Y134" s="294"/>
      <c r="Z134" s="295"/>
      <c r="AA134" s="170">
        <f t="shared" si="57"/>
        <v>-343.36262316206694</v>
      </c>
      <c r="AB134" s="108">
        <f t="shared" si="58"/>
        <v>0.90462149356609256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6528</v>
      </c>
      <c r="G135" s="119">
        <f t="shared" si="59"/>
        <v>93219.839999999997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3255.4469426858536</v>
      </c>
      <c r="N135" s="104">
        <f t="shared" si="53"/>
        <v>1085.1489808952845</v>
      </c>
      <c r="O135" s="121">
        <f t="shared" si="54"/>
        <v>0</v>
      </c>
      <c r="P135" s="122">
        <f t="shared" si="55"/>
        <v>-114.85101910471553</v>
      </c>
      <c r="Q135" s="123">
        <f t="shared" si="56"/>
        <v>0.90429081741273709</v>
      </c>
      <c r="R135" s="303"/>
      <c r="S135" s="46">
        <v>0.97777777777777719</v>
      </c>
      <c r="T135" s="118">
        <v>1.0613194444444438</v>
      </c>
      <c r="U135" s="109">
        <v>14.500000000000028</v>
      </c>
      <c r="V135" s="110">
        <v>120.31527679478958</v>
      </c>
      <c r="W135" s="124"/>
      <c r="X135" s="125"/>
      <c r="Y135" s="294"/>
      <c r="Z135" s="295"/>
      <c r="AA135" s="170">
        <f t="shared" si="57"/>
        <v>-344.55305731414637</v>
      </c>
      <c r="AB135" s="108">
        <f t="shared" si="58"/>
        <v>0.90429081741273709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3256.3353783721795</v>
      </c>
      <c r="N140" s="136">
        <f>M140/L140</f>
        <v>849.47879435795983</v>
      </c>
      <c r="O140" s="137">
        <f>L140-I140</f>
        <v>0</v>
      </c>
      <c r="P140" s="138">
        <f>N140-K140</f>
        <v>-89.651640424648804</v>
      </c>
      <c r="Q140" s="139">
        <f>N140/K140</f>
        <v>0.90453760510338321</v>
      </c>
      <c r="R140" s="304"/>
      <c r="S140" s="140">
        <v>0.7319444444444444</v>
      </c>
      <c r="T140" s="141">
        <v>1.0613194444444438</v>
      </c>
      <c r="U140" s="142"/>
      <c r="V140" s="164"/>
      <c r="W140" s="165"/>
      <c r="X140" s="136"/>
      <c r="Y140" s="290"/>
      <c r="Z140" s="291"/>
      <c r="AA140" s="172">
        <f>M140-J140</f>
        <v>-343.66462162782045</v>
      </c>
      <c r="AB140" s="139">
        <f>M140/J140</f>
        <v>0.90453760510338321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36" priority="1" operator="greaterThan">
      <formula>0</formula>
    </cfRule>
  </conditionalFormatting>
  <conditionalFormatting sqref="P5:P140 AA5:AA140">
    <cfRule type="cellIs" dxfId="435" priority="4" operator="lessThan">
      <formula>0</formula>
    </cfRule>
  </conditionalFormatting>
  <conditionalFormatting sqref="Q5:Q140 AB5:AB140">
    <cfRule type="cellIs" dxfId="434" priority="2" operator="greaterThan">
      <formula>1</formula>
    </cfRule>
    <cfRule type="cellIs" dxfId="433" priority="3" operator="lessThan">
      <formula>0.8</formula>
    </cfRule>
  </conditionalFormatting>
  <conditionalFormatting sqref="AC5:AC6 R5:R140 AC73:AC78">
    <cfRule type="cellIs" dxfId="432" priority="5" operator="lessThan">
      <formula>0.8</formula>
    </cfRule>
  </conditionalFormatting>
  <conditionalFormatting sqref="AC12:AC20">
    <cfRule type="cellIs" dxfId="431" priority="12" operator="lessThan">
      <formula>0.8</formula>
    </cfRule>
  </conditionalFormatting>
  <conditionalFormatting sqref="AC22">
    <cfRule type="cellIs" dxfId="430" priority="11" operator="lessThan">
      <formula>0.8</formula>
    </cfRule>
  </conditionalFormatting>
  <conditionalFormatting sqref="AC39">
    <cfRule type="cellIs" dxfId="429" priority="7" operator="lessThan">
      <formula>0.8</formula>
    </cfRule>
  </conditionalFormatting>
  <conditionalFormatting sqref="AC56:AC61">
    <cfRule type="cellIs" dxfId="428" priority="6" operator="lessThan">
      <formula>0.8</formula>
    </cfRule>
  </conditionalFormatting>
  <conditionalFormatting sqref="AC90">
    <cfRule type="cellIs" dxfId="427" priority="10" operator="lessThan">
      <formula>0.8</formula>
    </cfRule>
  </conditionalFormatting>
  <conditionalFormatting sqref="AC107">
    <cfRule type="cellIs" dxfId="426" priority="9" operator="lessThan">
      <formula>0.8</formula>
    </cfRule>
  </conditionalFormatting>
  <conditionalFormatting sqref="AC124:AC129">
    <cfRule type="cellIs" dxfId="425" priority="8" operator="lessThan">
      <formula>0.8</formula>
    </cfRule>
  </conditionalFormatting>
  <dataValidations count="1">
    <dataValidation type="list" allowBlank="1" showInputMessage="1" showErrorMessage="1" sqref="Y5:Z140" xr:uid="{85A362CC-4775-449E-93C6-4A48E505333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B174-E4FF-409D-A114-99521E8705B3}">
  <sheetPr codeName="工作表21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64313</v>
      </c>
      <c r="E1" s="86" t="s">
        <v>3</v>
      </c>
      <c r="F1" s="87">
        <f>SUM(G5:G140)</f>
        <v>2728407.5699999994</v>
      </c>
      <c r="G1" s="88" t="s">
        <v>84</v>
      </c>
      <c r="H1" s="89">
        <f>L21+L38+L55+L72+L89+L106+L123+L140</f>
        <v>136.93333333333334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46284</v>
      </c>
      <c r="B2" s="348"/>
      <c r="C2" s="90" t="s">
        <v>40</v>
      </c>
      <c r="D2" s="91">
        <f>AVERAGE(N21,N38,N55,N72,N89,N106,N123,N140)</f>
        <v>208.77572944058281</v>
      </c>
      <c r="E2" s="91" t="s">
        <v>91</v>
      </c>
      <c r="F2" s="92">
        <f>F1/D1</f>
        <v>42.423888949357043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3855</v>
      </c>
      <c r="G5" s="146">
        <f t="shared" ref="G5:G7" si="0">E5*F5</f>
        <v>75943.5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1084.8872881768489</v>
      </c>
      <c r="N5" s="150">
        <f>M5/L5</f>
        <v>83.452868321296066</v>
      </c>
      <c r="O5" s="152">
        <f>L5-I5</f>
        <v>0</v>
      </c>
      <c r="P5" s="153">
        <f>N5-K5</f>
        <v>-8.8548239863962408</v>
      </c>
      <c r="Q5" s="154">
        <f>N5/K5</f>
        <v>0.90407274014737404</v>
      </c>
      <c r="R5" s="302">
        <f>Q21</f>
        <v>0.90286005745004838</v>
      </c>
      <c r="S5" s="155">
        <v>0.25</v>
      </c>
      <c r="T5" s="156">
        <v>0.39805555555555555</v>
      </c>
      <c r="U5" s="157"/>
      <c r="V5" s="158">
        <v>213.20187131024389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-115.11271182315113</v>
      </c>
      <c r="AF5" s="130">
        <f>M5/J5</f>
        <v>0.90407274014737404</v>
      </c>
      <c r="AG5" s="381">
        <f>AF21</f>
        <v>0.90286005745004849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3513</v>
      </c>
      <c r="G6" s="101">
        <f t="shared" si="0"/>
        <v>198238.59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1805.5548219448417</v>
      </c>
      <c r="N6" s="104">
        <f>M6/L6</f>
        <v>75.231450914368409</v>
      </c>
      <c r="O6" s="106">
        <f>L6-I6</f>
        <v>0</v>
      </c>
      <c r="P6" s="107">
        <f>N6-K6</f>
        <v>-8.1018824189649195</v>
      </c>
      <c r="Q6" s="108">
        <f>N6/K6</f>
        <v>0.90277741097242092</v>
      </c>
      <c r="R6" s="303"/>
      <c r="S6" s="46">
        <v>0.40138888888888891</v>
      </c>
      <c r="T6" s="47">
        <v>0.48245370370370372</v>
      </c>
      <c r="U6" s="109">
        <v>4.8000000000000309</v>
      </c>
      <c r="V6" s="110">
        <v>116.73973973992088</v>
      </c>
      <c r="W6" s="111">
        <v>0.48245370370370372</v>
      </c>
      <c r="X6" s="114">
        <v>0.52013888888888882</v>
      </c>
      <c r="Y6" s="12"/>
      <c r="Z6" s="196"/>
      <c r="AA6" s="294"/>
      <c r="AB6" s="295"/>
      <c r="AC6" s="12"/>
      <c r="AD6" s="196"/>
      <c r="AE6" s="115">
        <f>M6-J6</f>
        <v>-194.44517805515829</v>
      </c>
      <c r="AF6" s="108">
        <f>M6/J6</f>
        <v>0.90277741097242081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3710</v>
      </c>
      <c r="G7" s="101">
        <f t="shared" si="0"/>
        <v>220819.20000000001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1804.4301886185615</v>
      </c>
      <c r="N7" s="104">
        <f>M7/L7</f>
        <v>75.184591192440067</v>
      </c>
      <c r="O7" s="106">
        <f>L7-I7</f>
        <v>0</v>
      </c>
      <c r="P7" s="107">
        <f>N7-K7</f>
        <v>-8.1487421408932619</v>
      </c>
      <c r="Q7" s="108">
        <f>N7/K7</f>
        <v>0.90221509430928082</v>
      </c>
      <c r="R7" s="303"/>
      <c r="S7" s="46">
        <v>0.52013888888888882</v>
      </c>
      <c r="T7" s="47">
        <v>0.605798611111111</v>
      </c>
      <c r="U7" s="109">
        <v>55</v>
      </c>
      <c r="V7" s="110">
        <v>123.36304358242779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-195.56981138143851</v>
      </c>
      <c r="AF7" s="108">
        <f>M7/J7</f>
        <v>0.90221509430928071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1564.9574329134173</v>
      </c>
      <c r="N21" s="136">
        <f t="shared" ref="N21:N26" si="5">M21/L21</f>
        <v>76.96511965147954</v>
      </c>
      <c r="O21" s="137">
        <f t="shared" ref="O21:O26" si="6">L21-I21</f>
        <v>0</v>
      </c>
      <c r="P21" s="138">
        <f t="shared" ref="P21:P26" si="7">N21-K21</f>
        <v>-8.280781987864728</v>
      </c>
      <c r="Q21" s="139">
        <f t="shared" ref="Q21:Q26" si="8">N21/K21</f>
        <v>0.90286005745004838</v>
      </c>
      <c r="R21" s="304"/>
      <c r="S21" s="140">
        <v>0.25</v>
      </c>
      <c r="T21" s="141">
        <v>0.605798611111111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-168.37590041991598</v>
      </c>
      <c r="AF21" s="139">
        <f t="shared" ref="AF21:AF26" si="10">M21/J21</f>
        <v>0.90286005745004849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1627</v>
      </c>
      <c r="G22" s="146">
        <f t="shared" ref="G22:G26" si="11">E22*F22</f>
        <v>59304.15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1894.1183422374997</v>
      </c>
      <c r="N22" s="150">
        <f t="shared" si="5"/>
        <v>94.705917111874982</v>
      </c>
      <c r="O22" s="152">
        <f t="shared" si="6"/>
        <v>0</v>
      </c>
      <c r="P22" s="153">
        <f t="shared" si="7"/>
        <v>-10.294082888125018</v>
      </c>
      <c r="Q22" s="154">
        <f t="shared" si="8"/>
        <v>0.90196111535119028</v>
      </c>
      <c r="R22" s="302">
        <f>Q38</f>
        <v>0.9029044614065268</v>
      </c>
      <c r="S22" s="155">
        <v>0.25</v>
      </c>
      <c r="T22" s="156">
        <v>0.28578703703703701</v>
      </c>
      <c r="U22" s="157"/>
      <c r="V22" s="158">
        <v>51.538490401123852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-205.88165776250025</v>
      </c>
      <c r="AF22" s="154">
        <f t="shared" si="10"/>
        <v>0.90196111535119039</v>
      </c>
      <c r="AG22" s="374">
        <f>AF38</f>
        <v>0.9207837576720026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699</v>
      </c>
      <c r="G23" s="101">
        <f t="shared" si="11"/>
        <v>35956.559999999998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1802.3709154418134</v>
      </c>
      <c r="N23" s="104">
        <f t="shared" si="5"/>
        <v>94.861627128516488</v>
      </c>
      <c r="O23" s="106">
        <f t="shared" si="6"/>
        <v>0</v>
      </c>
      <c r="P23" s="107">
        <f t="shared" si="7"/>
        <v>-10.401530766220347</v>
      </c>
      <c r="Q23" s="108">
        <f t="shared" si="8"/>
        <v>0.90118545772090675</v>
      </c>
      <c r="R23" s="303"/>
      <c r="S23" s="46">
        <v>0.2895833333333333</v>
      </c>
      <c r="T23" s="47">
        <v>0.3057407407407407</v>
      </c>
      <c r="U23" s="109">
        <v>5.4666666666666686</v>
      </c>
      <c r="V23" s="110">
        <v>23.269350187954675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-197.62908455818661</v>
      </c>
      <c r="AF23" s="108">
        <f t="shared" si="10"/>
        <v>0.90118545772090675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2224</v>
      </c>
      <c r="G24" s="101">
        <f t="shared" si="11"/>
        <v>135864.16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1804.4426614057977</v>
      </c>
      <c r="N24" s="104">
        <f t="shared" si="5"/>
        <v>90.222133070289885</v>
      </c>
      <c r="O24" s="106">
        <f t="shared" si="6"/>
        <v>0</v>
      </c>
      <c r="P24" s="107">
        <f t="shared" si="7"/>
        <v>-9.7778669297101146</v>
      </c>
      <c r="Q24" s="108">
        <f t="shared" si="8"/>
        <v>0.90222133070289889</v>
      </c>
      <c r="R24" s="303"/>
      <c r="S24" s="46">
        <v>0.30972222222222218</v>
      </c>
      <c r="T24" s="47">
        <v>0.36107638888888882</v>
      </c>
      <c r="U24" s="109">
        <v>5.7333333333333236</v>
      </c>
      <c r="V24" s="110">
        <v>73.950811989803057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-195.55733859420229</v>
      </c>
      <c r="AF24" s="108">
        <f t="shared" si="10"/>
        <v>0.90222133070289889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5270</v>
      </c>
      <c r="G25" s="101">
        <f t="shared" si="11"/>
        <v>128324.50000000001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2627.1877551392636</v>
      </c>
      <c r="N25" s="104">
        <f t="shared" si="5"/>
        <v>119.41762523360289</v>
      </c>
      <c r="O25" s="106">
        <f t="shared" si="6"/>
        <v>1</v>
      </c>
      <c r="P25" s="107">
        <f t="shared" si="7"/>
        <v>-13.43951762353997</v>
      </c>
      <c r="Q25" s="108">
        <f t="shared" si="8"/>
        <v>0.89884234046797873</v>
      </c>
      <c r="R25" s="303"/>
      <c r="S25" s="46">
        <v>0.36388888888888882</v>
      </c>
      <c r="T25" s="47">
        <v>0.44746527777777773</v>
      </c>
      <c r="U25" s="109">
        <v>5</v>
      </c>
      <c r="V25" s="110">
        <v>120.35683379745301</v>
      </c>
      <c r="W25" s="111">
        <v>0.44746527777777773</v>
      </c>
      <c r="X25" s="114">
        <v>0.48541666666666655</v>
      </c>
      <c r="Y25" s="12"/>
      <c r="Z25" s="196"/>
      <c r="AA25" s="294"/>
      <c r="AB25" s="295"/>
      <c r="AC25" s="12"/>
      <c r="AD25" s="196"/>
      <c r="AE25" s="115">
        <f t="shared" si="9"/>
        <v>-162.81224486073643</v>
      </c>
      <c r="AF25" s="108">
        <f t="shared" si="10"/>
        <v>0.94164435668073965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1634</v>
      </c>
      <c r="G26" s="101">
        <f t="shared" si="11"/>
        <v>48970.979999999996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0.48541666666666655</v>
      </c>
      <c r="T26" s="47">
        <v>0.51133101851851837</v>
      </c>
      <c r="U26" s="109">
        <v>54.649999999999906</v>
      </c>
      <c r="V26" s="110">
        <v>37.325328549987191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2150.9508579217982</v>
      </c>
      <c r="N38" s="136">
        <f t="shared" ref="N38:N44" si="15">M38/L38</f>
        <v>104.41509019037855</v>
      </c>
      <c r="O38" s="137">
        <f t="shared" ref="O38:O44" si="16">L38-I38</f>
        <v>0.40000000000000213</v>
      </c>
      <c r="P38" s="138">
        <f t="shared" ref="P38:P44" si="17">N38-K38</f>
        <v>-11.228474166057097</v>
      </c>
      <c r="Q38" s="139">
        <f t="shared" ref="Q38:Q44" si="18">N38/K38</f>
        <v>0.9029044614065268</v>
      </c>
      <c r="R38" s="304"/>
      <c r="S38" s="140">
        <v>0.25</v>
      </c>
      <c r="T38" s="141">
        <v>0.51133101851851837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9">M38-J38</f>
        <v>-185.04914207820184</v>
      </c>
      <c r="AF38" s="139">
        <f t="shared" ref="AF38:AF44" si="20">M38/J38</f>
        <v>0.9207837576720026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1761</v>
      </c>
      <c r="G39" s="146">
        <f t="shared" ref="G39:G44" si="21">E39*F39</f>
        <v>125999.54999999999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1805.8185926713988</v>
      </c>
      <c r="N39" s="150">
        <f t="shared" si="15"/>
        <v>82.082663303245397</v>
      </c>
      <c r="O39" s="152">
        <f t="shared" si="16"/>
        <v>0</v>
      </c>
      <c r="P39" s="153">
        <f t="shared" si="17"/>
        <v>-8.8264276058455096</v>
      </c>
      <c r="Q39" s="154">
        <f t="shared" si="18"/>
        <v>0.90290929633569939</v>
      </c>
      <c r="R39" s="302">
        <f>Q55</f>
        <v>0.90274731569913103</v>
      </c>
      <c r="S39" s="155">
        <v>0.25</v>
      </c>
      <c r="T39" s="156">
        <v>0.29062500000000002</v>
      </c>
      <c r="U39" s="157"/>
      <c r="V39" s="158">
        <v>58.510860630631868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-194.18140732860115</v>
      </c>
      <c r="AF39" s="154">
        <f t="shared" si="20"/>
        <v>0.90290929633569939</v>
      </c>
      <c r="AG39" s="307">
        <f>AF55</f>
        <v>0.90274731569913103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1884</v>
      </c>
      <c r="G40" s="101">
        <f t="shared" si="21"/>
        <v>112173.36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1806.0273887531582</v>
      </c>
      <c r="N40" s="104">
        <f t="shared" si="15"/>
        <v>78.522929945789485</v>
      </c>
      <c r="O40" s="106">
        <f t="shared" si="16"/>
        <v>0</v>
      </c>
      <c r="P40" s="107">
        <f t="shared" si="17"/>
        <v>-8.4335917933409519</v>
      </c>
      <c r="Q40" s="108">
        <f t="shared" si="18"/>
        <v>0.90301369437657908</v>
      </c>
      <c r="R40" s="303"/>
      <c r="S40" s="46">
        <v>0.29375000000000001</v>
      </c>
      <c r="T40" s="47">
        <v>0.33721064814814816</v>
      </c>
      <c r="U40" s="109">
        <v>5</v>
      </c>
      <c r="V40" s="110">
        <v>62.590412916185251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-193.97261124684178</v>
      </c>
      <c r="AF40" s="108">
        <f t="shared" si="20"/>
        <v>0.90301369437657908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869</v>
      </c>
      <c r="G41" s="101">
        <f t="shared" si="21"/>
        <v>55546.48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1806.8009003877171</v>
      </c>
      <c r="N41" s="104">
        <f t="shared" si="15"/>
        <v>75.283370849488207</v>
      </c>
      <c r="O41" s="106">
        <f t="shared" si="16"/>
        <v>0</v>
      </c>
      <c r="P41" s="107">
        <f t="shared" si="17"/>
        <v>-8.0499624838451211</v>
      </c>
      <c r="Q41" s="108">
        <f t="shared" si="18"/>
        <v>0.90340045019385851</v>
      </c>
      <c r="R41" s="303"/>
      <c r="S41" s="46">
        <v>0.34027777777777779</v>
      </c>
      <c r="T41" s="47">
        <v>0.36031250000000004</v>
      </c>
      <c r="U41" s="109">
        <v>5</v>
      </c>
      <c r="V41" s="110">
        <v>28.857634501295301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-193.19909961228291</v>
      </c>
      <c r="AF41" s="108">
        <f t="shared" si="20"/>
        <v>0.90340045019385851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494</v>
      </c>
      <c r="G42" s="101">
        <f t="shared" si="21"/>
        <v>34214.44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1802.727136405447</v>
      </c>
      <c r="N42" s="104">
        <f t="shared" si="15"/>
        <v>75.113630683560288</v>
      </c>
      <c r="O42" s="106">
        <f t="shared" si="16"/>
        <v>0</v>
      </c>
      <c r="P42" s="107">
        <f t="shared" si="17"/>
        <v>-8.2197026497730405</v>
      </c>
      <c r="Q42" s="108">
        <f t="shared" si="18"/>
        <v>0.90136356820272345</v>
      </c>
      <c r="R42" s="303"/>
      <c r="S42" s="46">
        <v>0.36319444444444443</v>
      </c>
      <c r="T42" s="47">
        <v>0.37460648148148146</v>
      </c>
      <c r="U42" s="109">
        <v>5</v>
      </c>
      <c r="V42" s="110">
        <v>16.441756160114593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9"/>
        <v>-197.27286359455297</v>
      </c>
      <c r="AF42" s="108">
        <f t="shared" si="20"/>
        <v>0.90136356820272356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2122</v>
      </c>
      <c r="G43" s="101">
        <f t="shared" si="21"/>
        <v>114078.72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1807.0443887848187</v>
      </c>
      <c r="N43" s="104">
        <f t="shared" si="15"/>
        <v>90.35221943924094</v>
      </c>
      <c r="O43" s="106">
        <f t="shared" si="16"/>
        <v>0</v>
      </c>
      <c r="P43" s="107">
        <f t="shared" si="17"/>
        <v>-9.6477805607590597</v>
      </c>
      <c r="Q43" s="108">
        <f t="shared" si="18"/>
        <v>0.90352219439240944</v>
      </c>
      <c r="R43" s="303"/>
      <c r="S43" s="46">
        <v>0.37847222222222221</v>
      </c>
      <c r="T43" s="47">
        <v>0.42739583333333331</v>
      </c>
      <c r="U43" s="109">
        <v>5.5666666666666842</v>
      </c>
      <c r="V43" s="110">
        <v>70.457594063651499</v>
      </c>
      <c r="W43" s="111">
        <v>0.42739583333333331</v>
      </c>
      <c r="X43" s="114">
        <v>0.46597222222222218</v>
      </c>
      <c r="Y43" s="12"/>
      <c r="Z43" s="196"/>
      <c r="AA43" s="294"/>
      <c r="AB43" s="295"/>
      <c r="AC43" s="12"/>
      <c r="AD43" s="196"/>
      <c r="AE43" s="115">
        <f t="shared" si="19"/>
        <v>-192.95561121518131</v>
      </c>
      <c r="AF43" s="108">
        <f t="shared" si="20"/>
        <v>0.90352219439240933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2606</v>
      </c>
      <c r="G44" s="119">
        <f t="shared" si="21"/>
        <v>152894.02000000002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1804.549381387033</v>
      </c>
      <c r="N44" s="104">
        <f t="shared" si="15"/>
        <v>78.458668755957959</v>
      </c>
      <c r="O44" s="106">
        <f t="shared" si="16"/>
        <v>0</v>
      </c>
      <c r="P44" s="107">
        <f t="shared" si="17"/>
        <v>-8.4978529831724785</v>
      </c>
      <c r="Q44" s="108">
        <f t="shared" si="18"/>
        <v>0.90227469069351651</v>
      </c>
      <c r="R44" s="303"/>
      <c r="S44" s="46">
        <v>0.46597222222222218</v>
      </c>
      <c r="T44" s="118">
        <v>0.52613425925925916</v>
      </c>
      <c r="U44" s="109">
        <v>55.549999999999969</v>
      </c>
      <c r="V44" s="110">
        <v>86.647670389500135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9"/>
        <v>-195.45061861296699</v>
      </c>
      <c r="AF44" s="108">
        <f t="shared" si="20"/>
        <v>0.90227469069351651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1805.4946313982621</v>
      </c>
      <c r="N55" s="136">
        <f t="shared" ref="N55:N61" si="26">M55/L55</f>
        <v>79.654174914629209</v>
      </c>
      <c r="O55" s="137">
        <f t="shared" ref="O55:O61" si="27">L55-I55</f>
        <v>0</v>
      </c>
      <c r="P55" s="138">
        <f t="shared" ref="P55:P61" si="28">N55-K55</f>
        <v>-8.5811192030178489</v>
      </c>
      <c r="Q55" s="139">
        <f t="shared" ref="Q55:Q61" si="29">N55/K55</f>
        <v>0.90274731569913103</v>
      </c>
      <c r="R55" s="304"/>
      <c r="S55" s="140">
        <v>0.25</v>
      </c>
      <c r="T55" s="141">
        <v>0.52613425925925916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30">M55-J55</f>
        <v>-194.50536860173793</v>
      </c>
      <c r="AF55" s="139">
        <f t="shared" ref="AF55:AF61" si="31">M55/J55</f>
        <v>0.90274731569913103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1207</v>
      </c>
      <c r="G56" s="146">
        <f t="shared" ref="G56:G61" si="32">E56*F56</f>
        <v>34834.019999999997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1" si="33">F56/V56*60</f>
        <v>3193.1534728031525</v>
      </c>
      <c r="N56" s="150">
        <f t="shared" si="26"/>
        <v>177.3974151557307</v>
      </c>
      <c r="O56" s="152">
        <f t="shared" si="27"/>
        <v>0</v>
      </c>
      <c r="P56" s="153">
        <f t="shared" si="28"/>
        <v>-22.602584844269302</v>
      </c>
      <c r="Q56" s="154">
        <f t="shared" si="29"/>
        <v>0.88698707577865354</v>
      </c>
      <c r="R56" s="302">
        <f>Q72</f>
        <v>0.89992778887358671</v>
      </c>
      <c r="S56" s="155">
        <v>0.25</v>
      </c>
      <c r="T56" s="156">
        <v>0.26574074074074072</v>
      </c>
      <c r="U56" s="157"/>
      <c r="V56" s="158">
        <v>22.679774278567677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30"/>
        <v>-406.84652719684755</v>
      </c>
      <c r="AF56" s="154">
        <f t="shared" si="31"/>
        <v>0.88698707577865343</v>
      </c>
      <c r="AG56" s="307">
        <f>AF72</f>
        <v>0.89992778887358671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665</v>
      </c>
      <c r="G57" s="101">
        <f t="shared" si="32"/>
        <v>24425.449999999997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3194.1370138208667</v>
      </c>
      <c r="N57" s="104">
        <f t="shared" si="26"/>
        <v>152.10176256289841</v>
      </c>
      <c r="O57" s="106">
        <f t="shared" si="27"/>
        <v>0</v>
      </c>
      <c r="P57" s="107">
        <f t="shared" si="28"/>
        <v>-19.326808865673001</v>
      </c>
      <c r="Q57" s="108">
        <f t="shared" si="29"/>
        <v>0.88726028161690751</v>
      </c>
      <c r="R57" s="303"/>
      <c r="S57" s="46">
        <v>0.26944444444444443</v>
      </c>
      <c r="T57" s="47">
        <v>0.27811342592592592</v>
      </c>
      <c r="U57" s="109">
        <v>5.333333333333341</v>
      </c>
      <c r="V57" s="110">
        <v>12.491636967154117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30"/>
        <v>-405.86298617913326</v>
      </c>
      <c r="AF57" s="108">
        <f t="shared" si="31"/>
        <v>0.8872602816169074</v>
      </c>
      <c r="AG57" s="308"/>
    </row>
    <row r="58" spans="1:33" ht="15.75" customHeight="1">
      <c r="A58" s="297"/>
      <c r="B58" s="98" t="s">
        <v>195</v>
      </c>
      <c r="C58" s="377" t="s">
        <v>205</v>
      </c>
      <c r="D58" s="377"/>
      <c r="E58" s="99">
        <v>46.93</v>
      </c>
      <c r="F58" s="100">
        <v>954</v>
      </c>
      <c r="G58" s="101">
        <f t="shared" si="32"/>
        <v>44771.22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3258.4426424568319</v>
      </c>
      <c r="N58" s="104">
        <f t="shared" si="26"/>
        <v>141.67141923725356</v>
      </c>
      <c r="O58" s="106">
        <f t="shared" si="27"/>
        <v>0</v>
      </c>
      <c r="P58" s="107">
        <f t="shared" si="28"/>
        <v>-14.850319893181222</v>
      </c>
      <c r="Q58" s="108">
        <f t="shared" si="29"/>
        <v>0.90512295623800887</v>
      </c>
      <c r="R58" s="303"/>
      <c r="S58" s="46">
        <v>0.28194444444444444</v>
      </c>
      <c r="T58" s="47">
        <v>0.2941435185185185</v>
      </c>
      <c r="U58" s="109">
        <v>5.5166666666666764</v>
      </c>
      <c r="V58" s="110">
        <v>17.566674108107556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30"/>
        <v>-341.55735754316811</v>
      </c>
      <c r="AF58" s="108">
        <f t="shared" si="31"/>
        <v>0.90512295623800887</v>
      </c>
      <c r="AG58" s="308"/>
    </row>
    <row r="59" spans="1:33" ht="15.75" customHeight="1">
      <c r="A59" s="297"/>
      <c r="B59" s="98" t="s">
        <v>195</v>
      </c>
      <c r="C59" s="377" t="s">
        <v>215</v>
      </c>
      <c r="D59" s="377"/>
      <c r="E59" s="99">
        <v>36.729999999999997</v>
      </c>
      <c r="F59" s="100">
        <v>2293</v>
      </c>
      <c r="G59" s="101">
        <f t="shared" si="32"/>
        <v>84221.89</v>
      </c>
      <c r="H59" s="26"/>
      <c r="I59" s="102">
        <v>19</v>
      </c>
      <c r="J59" s="103">
        <v>3600</v>
      </c>
      <c r="K59" s="104">
        <f t="shared" si="34"/>
        <v>189.47368421052633</v>
      </c>
      <c r="L59" s="105">
        <v>19</v>
      </c>
      <c r="M59" s="103">
        <f t="shared" si="33"/>
        <v>3258.138191788215</v>
      </c>
      <c r="N59" s="104">
        <f t="shared" si="26"/>
        <v>171.48095746253762</v>
      </c>
      <c r="O59" s="106">
        <f t="shared" si="27"/>
        <v>0</v>
      </c>
      <c r="P59" s="107">
        <f t="shared" si="28"/>
        <v>-17.992726747988712</v>
      </c>
      <c r="Q59" s="108">
        <f t="shared" si="29"/>
        <v>0.90503838660783731</v>
      </c>
      <c r="R59" s="303"/>
      <c r="S59" s="46">
        <v>0.29722222222222222</v>
      </c>
      <c r="T59" s="47">
        <v>0.32653935185185184</v>
      </c>
      <c r="U59" s="109">
        <v>5</v>
      </c>
      <c r="V59" s="110">
        <v>42.226569869490348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30"/>
        <v>-341.86180821178505</v>
      </c>
      <c r="AF59" s="198">
        <f t="shared" si="31"/>
        <v>0.90503838660783753</v>
      </c>
      <c r="AG59" s="308"/>
    </row>
    <row r="60" spans="1:33" ht="15.75" customHeight="1">
      <c r="A60" s="298"/>
      <c r="B60" s="98" t="s">
        <v>195</v>
      </c>
      <c r="C60" s="377" t="s">
        <v>198</v>
      </c>
      <c r="D60" s="377"/>
      <c r="E60" s="99">
        <v>37.799999999999997</v>
      </c>
      <c r="F60" s="103">
        <v>3918</v>
      </c>
      <c r="G60" s="101">
        <f t="shared" si="32"/>
        <v>148100.4</v>
      </c>
      <c r="H60" s="13"/>
      <c r="I60" s="102">
        <v>20</v>
      </c>
      <c r="J60" s="103">
        <v>3600</v>
      </c>
      <c r="K60" s="104">
        <f t="shared" si="34"/>
        <v>180</v>
      </c>
      <c r="L60" s="105">
        <v>20</v>
      </c>
      <c r="M60" s="103">
        <f t="shared" si="33"/>
        <v>3268.288918800416</v>
      </c>
      <c r="N60" s="104">
        <f t="shared" si="26"/>
        <v>163.41444594002081</v>
      </c>
      <c r="O60" s="106">
        <f t="shared" si="27"/>
        <v>0</v>
      </c>
      <c r="P60" s="107">
        <f t="shared" si="28"/>
        <v>-16.585554059979188</v>
      </c>
      <c r="Q60" s="108">
        <f t="shared" si="29"/>
        <v>0.90785803300011558</v>
      </c>
      <c r="R60" s="303"/>
      <c r="S60" s="46">
        <v>0.3298611111111111</v>
      </c>
      <c r="T60" s="47">
        <v>0.37980324074074073</v>
      </c>
      <c r="U60" s="109">
        <v>4.783333333333335</v>
      </c>
      <c r="V60" s="110">
        <v>71.927545526263671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30"/>
        <v>-331.71108119958399</v>
      </c>
      <c r="AF60" s="198">
        <f t="shared" si="31"/>
        <v>0.90785803300011558</v>
      </c>
      <c r="AG60" s="308"/>
    </row>
    <row r="61" spans="1:33" ht="15.75" customHeight="1">
      <c r="A61" s="298"/>
      <c r="B61" s="98" t="s">
        <v>195</v>
      </c>
      <c r="C61" s="377" t="s">
        <v>197</v>
      </c>
      <c r="D61" s="377"/>
      <c r="E61" s="99">
        <v>38.479999999999997</v>
      </c>
      <c r="F61" s="103">
        <v>3200</v>
      </c>
      <c r="G61" s="119">
        <f t="shared" si="32"/>
        <v>123135.99999999999</v>
      </c>
      <c r="H61" s="120"/>
      <c r="I61" s="102">
        <v>19</v>
      </c>
      <c r="J61" s="103">
        <v>3600</v>
      </c>
      <c r="K61" s="104">
        <f t="shared" si="34"/>
        <v>189.47368421052633</v>
      </c>
      <c r="L61" s="105">
        <v>19</v>
      </c>
      <c r="M61" s="103">
        <f t="shared" si="33"/>
        <v>3266.2799999999916</v>
      </c>
      <c r="N61" s="104">
        <f t="shared" si="26"/>
        <v>171.90947368421007</v>
      </c>
      <c r="O61" s="106">
        <f t="shared" si="27"/>
        <v>0</v>
      </c>
      <c r="P61" s="107">
        <f t="shared" si="28"/>
        <v>-17.564210526316259</v>
      </c>
      <c r="Q61" s="108">
        <f t="shared" si="29"/>
        <v>0.90729999999999755</v>
      </c>
      <c r="R61" s="303"/>
      <c r="S61" s="46">
        <v>0.3833333333333333</v>
      </c>
      <c r="T61" s="118">
        <v>0.4241435185185185</v>
      </c>
      <c r="U61" s="109">
        <v>5.083333333333302</v>
      </c>
      <c r="V61" s="110">
        <v>58.782468128880708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30"/>
        <v>-333.72000000000844</v>
      </c>
      <c r="AF61" s="198">
        <f t="shared" si="31"/>
        <v>0.90729999999999766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</v>
      </c>
      <c r="J72" s="135">
        <f t="shared" si="35"/>
        <v>3600</v>
      </c>
      <c r="K72" s="136">
        <f t="shared" ref="K72:K75" si="36">J72/I72</f>
        <v>180</v>
      </c>
      <c r="L72" s="134">
        <f t="shared" ref="L72:M72" si="37">AVERAGE(L56:L71)</f>
        <v>20</v>
      </c>
      <c r="M72" s="135">
        <f t="shared" si="37"/>
        <v>3239.740039944912</v>
      </c>
      <c r="N72" s="136">
        <f>M72/L72</f>
        <v>161.98700199724561</v>
      </c>
      <c r="O72" s="137">
        <f>L72-I72</f>
        <v>0</v>
      </c>
      <c r="P72" s="138">
        <f>N72-K72</f>
        <v>-18.012998002754387</v>
      </c>
      <c r="Q72" s="139">
        <f>N72/K72</f>
        <v>0.89992778887358671</v>
      </c>
      <c r="R72" s="304"/>
      <c r="S72" s="140">
        <v>0.25</v>
      </c>
      <c r="T72" s="141">
        <v>0.4241435185185185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-360.25996005508796</v>
      </c>
      <c r="AF72" s="139">
        <f>M72/J72</f>
        <v>0.89992778887358671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3524</v>
      </c>
      <c r="G73" s="119">
        <f t="shared" ref="G73:G75" si="38">E73*F73</f>
        <v>80452.92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2242.3370309961315</v>
      </c>
      <c r="N73" s="104">
        <f>M73/L73</f>
        <v>373.72283849935525</v>
      </c>
      <c r="O73" s="106">
        <f>L73-I73</f>
        <v>0</v>
      </c>
      <c r="P73" s="107">
        <f>N73-K73</f>
        <v>-42.943828167311437</v>
      </c>
      <c r="Q73" s="108">
        <f>N73/K73</f>
        <v>0.89693481239845252</v>
      </c>
      <c r="R73" s="302">
        <f>Q89</f>
        <v>0.90266646180695298</v>
      </c>
      <c r="S73" s="46">
        <v>0.33263888888888882</v>
      </c>
      <c r="T73" s="118">
        <v>0.39811342592592586</v>
      </c>
      <c r="U73" s="109">
        <v>5.2166666666666295</v>
      </c>
      <c r="V73" s="110">
        <v>94.294478072312927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-257.66296900386851</v>
      </c>
      <c r="AF73" s="154">
        <f>M73/J73</f>
        <v>0.89693481239845263</v>
      </c>
      <c r="AG73" s="307">
        <f>AF89</f>
        <v>0.90266646180695298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713</v>
      </c>
      <c r="G74" s="119">
        <f t="shared" si="38"/>
        <v>16534.47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2261.916768345493</v>
      </c>
      <c r="N74" s="104">
        <f>M74/L74</f>
        <v>376.98612805758216</v>
      </c>
      <c r="O74" s="121">
        <f>L74-I74</f>
        <v>0</v>
      </c>
      <c r="P74" s="122">
        <f>N74-K74</f>
        <v>-39.680538609084522</v>
      </c>
      <c r="Q74" s="123">
        <f>N74/K74</f>
        <v>0.9047667073381972</v>
      </c>
      <c r="R74" s="303"/>
      <c r="S74" s="46">
        <v>0.4013888888888888</v>
      </c>
      <c r="T74" s="118">
        <v>0.41451388888888879</v>
      </c>
      <c r="U74" s="109">
        <v>4.7166666666666313</v>
      </c>
      <c r="V74" s="110">
        <v>18.913162764734249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-238.08323165450702</v>
      </c>
      <c r="AF74" s="108">
        <f>M74/J74</f>
        <v>0.9047667073381972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1725</v>
      </c>
      <c r="G75" s="119">
        <f t="shared" si="38"/>
        <v>61910.25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2963.5058391872976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03"/>
      <c r="S75" s="46">
        <v>0.41736111111111102</v>
      </c>
      <c r="T75" s="118">
        <v>0.44160879629629618</v>
      </c>
      <c r="U75" s="109">
        <v>5</v>
      </c>
      <c r="V75" s="110">
        <v>34.924851043446402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-309.49416081270238</v>
      </c>
      <c r="AF75" s="108">
        <f>M75/J75</f>
        <v>0.90544021973336319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2489.2532128429739</v>
      </c>
      <c r="N89" s="136">
        <f>M89/L89</f>
        <v>439.27997873699536</v>
      </c>
      <c r="O89" s="137">
        <f>L89-I89</f>
        <v>0</v>
      </c>
      <c r="P89" s="138">
        <f>N89-K89</f>
        <v>-47.367080086533974</v>
      </c>
      <c r="Q89" s="139">
        <f>N89/K89</f>
        <v>0.90266646180695298</v>
      </c>
      <c r="R89" s="304"/>
      <c r="S89" s="140">
        <v>0.25</v>
      </c>
      <c r="T89" s="141">
        <v>0.44160879629629618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-268.41345382369263</v>
      </c>
      <c r="AF89" s="139">
        <f>M89/J89</f>
        <v>0.90266646180695298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1624</v>
      </c>
      <c r="G90" s="146">
        <f t="shared" ref="G90:G91" si="42">E90*F90</f>
        <v>25188.239999999998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3795.8550696645184</v>
      </c>
      <c r="N90" s="150">
        <f>M90/L90</f>
        <v>632.6425116107531</v>
      </c>
      <c r="O90" s="152">
        <f>L90-I90</f>
        <v>0</v>
      </c>
      <c r="P90" s="153">
        <f>N90-K90</f>
        <v>-67.357488389246896</v>
      </c>
      <c r="Q90" s="154">
        <f>N90/K90</f>
        <v>0.90377501658679016</v>
      </c>
      <c r="R90" s="302">
        <f>Q106</f>
        <v>0.9038747479796051</v>
      </c>
      <c r="S90" s="155">
        <v>0.25</v>
      </c>
      <c r="T90" s="156">
        <v>0.26782407407407405</v>
      </c>
      <c r="U90" s="157"/>
      <c r="V90" s="158">
        <v>25.670105473392546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-404.1449303354816</v>
      </c>
      <c r="AF90" s="154">
        <f>M90/J90</f>
        <v>0.90377501658679005</v>
      </c>
      <c r="AG90" s="307">
        <f>AF106</f>
        <v>0.9038747479796051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1774</v>
      </c>
      <c r="G91" s="101">
        <f t="shared" si="42"/>
        <v>26627.739999999998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3796.6928133641641</v>
      </c>
      <c r="N91" s="104">
        <f>M91/L91</f>
        <v>632.78213556069397</v>
      </c>
      <c r="O91" s="106">
        <f>L91-I91</f>
        <v>0</v>
      </c>
      <c r="P91" s="107">
        <f>N91-K91</f>
        <v>-67.217864439306027</v>
      </c>
      <c r="Q91" s="108">
        <f>N91/K91</f>
        <v>0.90397447937241993</v>
      </c>
      <c r="R91" s="303"/>
      <c r="S91" s="46">
        <v>0.27083333333333331</v>
      </c>
      <c r="T91" s="47">
        <v>0.29030092592592593</v>
      </c>
      <c r="U91" s="109">
        <v>5</v>
      </c>
      <c r="V91" s="110">
        <v>28.034925455474472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-403.30718663583593</v>
      </c>
      <c r="AF91" s="108">
        <f>M91/J91</f>
        <v>0.90397447937242004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3796.2739415143415</v>
      </c>
      <c r="N106" s="136">
        <f>M106/L106</f>
        <v>632.71232358572354</v>
      </c>
      <c r="O106" s="137">
        <f>L106-I106</f>
        <v>0</v>
      </c>
      <c r="P106" s="138">
        <f>N106-K106</f>
        <v>-67.287676414276461</v>
      </c>
      <c r="Q106" s="139">
        <f>N106/K106</f>
        <v>0.9038747479796051</v>
      </c>
      <c r="R106" s="304"/>
      <c r="S106" s="140">
        <v>0.25</v>
      </c>
      <c r="T106" s="141">
        <v>0.29030092592592593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-403.72605848565854</v>
      </c>
      <c r="AF106" s="139">
        <f>M106/J106</f>
        <v>0.9038747479796051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1407</v>
      </c>
      <c r="G107" s="146">
        <f t="shared" ref="G107:G109" si="46">E107*F107</f>
        <v>81845.19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02">
        <f>Q123</f>
        <v>0.95119940476190479</v>
      </c>
      <c r="S107" s="155">
        <v>0.70833333333333337</v>
      </c>
      <c r="T107" s="156">
        <v>0.74079861111111112</v>
      </c>
      <c r="U107" s="157"/>
      <c r="V107" s="158">
        <v>46.764901395967208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-194.79999999999995</v>
      </c>
      <c r="AF107" s="154">
        <f>M107/J107</f>
        <v>0.90260000000000007</v>
      </c>
      <c r="AG107" s="307">
        <f>AF123</f>
        <v>0.90283333333333338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1627</v>
      </c>
      <c r="G108" s="101">
        <f t="shared" si="46"/>
        <v>82440.09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03"/>
      <c r="S108" s="46">
        <v>0.74444444444444446</v>
      </c>
      <c r="T108" s="47">
        <v>0.78197916666666667</v>
      </c>
      <c r="U108" s="109">
        <v>5.2500000000000213</v>
      </c>
      <c r="V108" s="110">
        <v>54.059142762210648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1198</v>
      </c>
      <c r="G109" s="101">
        <f t="shared" si="46"/>
        <v>68645.399999999994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03"/>
      <c r="S109" s="46">
        <v>0.78541666666666665</v>
      </c>
      <c r="T109" s="47">
        <v>0.81305555555555553</v>
      </c>
      <c r="U109" s="109">
        <v>4.9499999999999744</v>
      </c>
      <c r="V109" s="110">
        <v>39.800664451827245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1805.6666666666667</v>
      </c>
      <c r="N123" s="136">
        <f>M123/L123</f>
        <v>96.732142857142861</v>
      </c>
      <c r="O123" s="137">
        <f>L123-I123</f>
        <v>-1</v>
      </c>
      <c r="P123" s="138">
        <f>N123-K123</f>
        <v>-4.962772397094426</v>
      </c>
      <c r="Q123" s="139">
        <f>N123/K123</f>
        <v>0.95119940476190479</v>
      </c>
      <c r="R123" s="304"/>
      <c r="S123" s="140">
        <v>0.70833333333333337</v>
      </c>
      <c r="T123" s="141">
        <v>0.81305555555555553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-194.33333333333326</v>
      </c>
      <c r="AF123" s="139">
        <f>M123/J123</f>
        <v>0.90283333333333338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1407</v>
      </c>
      <c r="G124" s="146">
        <f t="shared" ref="G124:G126" si="53">E124*F124</f>
        <v>80016.09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1804.6185642727769</v>
      </c>
      <c r="N124" s="150">
        <f>M124/L124</f>
        <v>78.461676707512041</v>
      </c>
      <c r="O124" s="152">
        <f>L124-I124</f>
        <v>0</v>
      </c>
      <c r="P124" s="153">
        <f>N124-K124</f>
        <v>-8.4948450316183965</v>
      </c>
      <c r="Q124" s="154">
        <f>N124/K124</f>
        <v>0.90230928213638839</v>
      </c>
      <c r="R124" s="302">
        <f>Q140</f>
        <v>0.90229004129728008</v>
      </c>
      <c r="S124" s="155">
        <v>0.70833333333333337</v>
      </c>
      <c r="T124" s="156">
        <v>0.74081018518518527</v>
      </c>
      <c r="U124" s="157"/>
      <c r="V124" s="158">
        <v>46.779968726532232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-195.38143572722311</v>
      </c>
      <c r="AF124" s="154">
        <f>M124/J124</f>
        <v>0.9023092821363885</v>
      </c>
      <c r="AG124" s="374">
        <f>AF140</f>
        <v>0.90229004129728008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1961</v>
      </c>
      <c r="G125" s="101">
        <f t="shared" si="53"/>
        <v>111365.19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1805.3667199915487</v>
      </c>
      <c r="N125" s="104">
        <f>M125/L125</f>
        <v>78.494205217023861</v>
      </c>
      <c r="O125" s="106">
        <f>L125-I125</f>
        <v>0</v>
      </c>
      <c r="P125" s="107">
        <f>N125-K125</f>
        <v>-8.4623165221065761</v>
      </c>
      <c r="Q125" s="108">
        <f>N125/K125</f>
        <v>0.90268335999577443</v>
      </c>
      <c r="R125" s="303"/>
      <c r="S125" s="46">
        <v>0.74444444444444446</v>
      </c>
      <c r="T125" s="47">
        <v>0.78969907407407414</v>
      </c>
      <c r="U125" s="109">
        <v>5.2333333333332455</v>
      </c>
      <c r="V125" s="110">
        <v>65.172354567691812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-194.63328000845127</v>
      </c>
      <c r="AF125" s="108">
        <f>M125/J125</f>
        <v>0.90268335999577431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2848</v>
      </c>
      <c r="G126" s="101">
        <f t="shared" si="53"/>
        <v>135564.80000000002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1803.7549635193548</v>
      </c>
      <c r="N126" s="104">
        <f>M126/L126</f>
        <v>78.424128848667593</v>
      </c>
      <c r="O126" s="106">
        <f>L126-I126</f>
        <v>0</v>
      </c>
      <c r="P126" s="107">
        <f>N126-K126</f>
        <v>-8.5323928904628445</v>
      </c>
      <c r="Q126" s="108">
        <f>N126/K126</f>
        <v>0.9018774817596773</v>
      </c>
      <c r="R126" s="303"/>
      <c r="S126" s="46">
        <v>0.79374999999999996</v>
      </c>
      <c r="T126" s="47">
        <v>0.85953703703703699</v>
      </c>
      <c r="U126" s="109">
        <v>5.8333333333331794</v>
      </c>
      <c r="V126" s="110">
        <v>94.735706044346202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-196.24503648064524</v>
      </c>
      <c r="AF126" s="108">
        <f>M126/J126</f>
        <v>0.90187748175967741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1804.5800825945601</v>
      </c>
      <c r="N140" s="136">
        <f>M140/L140</f>
        <v>78.460003591067832</v>
      </c>
      <c r="O140" s="137">
        <f>L140-I140</f>
        <v>0</v>
      </c>
      <c r="P140" s="138">
        <f>N140-K140</f>
        <v>-8.4965181480626057</v>
      </c>
      <c r="Q140" s="139">
        <f>N140/K140</f>
        <v>0.90229004129728008</v>
      </c>
      <c r="R140" s="304"/>
      <c r="S140" s="140">
        <v>0.70833333333333337</v>
      </c>
      <c r="T140" s="141">
        <v>0.85953703703703699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-195.41991740543995</v>
      </c>
      <c r="AF140" s="139">
        <f>M140/J140</f>
        <v>0.90229004129728008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24" priority="2" operator="greaterThan">
      <formula>0</formula>
    </cfRule>
  </conditionalFormatting>
  <conditionalFormatting sqref="P5:P140 AE5:AE140">
    <cfRule type="cellIs" dxfId="423" priority="5" operator="lessThan">
      <formula>0</formula>
    </cfRule>
  </conditionalFormatting>
  <conditionalFormatting sqref="Q5:Q140 AF5:AF140">
    <cfRule type="cellIs" dxfId="422" priority="3" operator="greaterThan">
      <formula>1</formula>
    </cfRule>
    <cfRule type="cellIs" dxfId="421" priority="4" operator="lessThan">
      <formula>0.8</formula>
    </cfRule>
  </conditionalFormatting>
  <conditionalFormatting sqref="AG5 R5:R140 AG107:AG124">
    <cfRule type="cellIs" dxfId="420" priority="6" operator="lessThan">
      <formula>0.8</formula>
    </cfRule>
  </conditionalFormatting>
  <conditionalFormatting sqref="AG22">
    <cfRule type="cellIs" dxfId="419" priority="11" operator="lessThan">
      <formula>0.8</formula>
    </cfRule>
  </conditionalFormatting>
  <conditionalFormatting sqref="AG37">
    <cfRule type="cellIs" dxfId="418" priority="10" operator="lessThan">
      <formula>0.8</formula>
    </cfRule>
  </conditionalFormatting>
  <conditionalFormatting sqref="AG39:AG74">
    <cfRule type="cellIs" dxfId="417" priority="8" operator="lessThan">
      <formula>0.8</formula>
    </cfRule>
  </conditionalFormatting>
  <conditionalFormatting sqref="AG80:AG88">
    <cfRule type="cellIs" dxfId="416" priority="9" operator="lessThan">
      <formula>0.8</formula>
    </cfRule>
  </conditionalFormatting>
  <conditionalFormatting sqref="AG90:AG95">
    <cfRule type="cellIs" dxfId="415" priority="7" operator="lessThan">
      <formula>0.8</formula>
    </cfRule>
  </conditionalFormatting>
  <conditionalFormatting sqref="AG139">
    <cfRule type="cellIs" dxfId="414" priority="1" operator="lessThan">
      <formula>0.8</formula>
    </cfRule>
  </conditionalFormatting>
  <dataValidations count="1">
    <dataValidation type="list" allowBlank="1" showInputMessage="1" showErrorMessage="1" sqref="AA5:AB140" xr:uid="{4F1C51B4-2FBF-4A4E-95F8-ADCA0BD1882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26EE-157A-4467-9A62-F78A8CAD3216}">
  <sheetPr codeName="工作表22">
    <tabColor theme="8" tint="0.59999389629810485"/>
  </sheetPr>
  <dimension ref="B1:AR42"/>
  <sheetViews>
    <sheetView zoomScale="70" zoomScaleNormal="70" workbookViewId="0">
      <selection activeCell="I42" sqref="I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251</v>
      </c>
      <c r="D3" s="278"/>
      <c r="E3" s="3" t="s">
        <v>2</v>
      </c>
      <c r="F3" s="279">
        <f>'0918(18度C)'!D1+'0918(4度C)'!D1</f>
        <v>114867</v>
      </c>
      <c r="G3" s="280"/>
      <c r="H3" s="3" t="s">
        <v>3</v>
      </c>
      <c r="I3" s="281">
        <f>'0918(18度C)'!F1+'0918(4度C)'!F1</f>
        <v>3521251.1399999997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480.25898285487301</v>
      </c>
      <c r="F6" s="254" t="e">
        <f>AVERAGE(#REF!,D14:K14)</f>
        <v>#REF!</v>
      </c>
      <c r="G6" s="255">
        <f>AVERAGE(D14:K14)</f>
        <v>275.96196982282606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'0918(4度C)'!Y2</f>
        <v>0</v>
      </c>
      <c r="P6" s="244">
        <f>'0918(4度C)'!Z2</f>
        <v>0</v>
      </c>
      <c r="Q6" s="244">
        <f>'0918(4度C)'!AC2</f>
        <v>0</v>
      </c>
      <c r="R6" s="244">
        <f>'0918(4度C)'!AD2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435.85652179498209</v>
      </c>
      <c r="F7" s="250" t="e">
        <f>AVERAGE(#REF!,D15:K15)</f>
        <v>#REF!</v>
      </c>
      <c r="G7" s="251">
        <f>AVERAGE(D15:K15)</f>
        <v>248.6090385241026</v>
      </c>
      <c r="H7" s="252"/>
      <c r="I7" s="251">
        <f>AVERAGE(L15:O15)</f>
        <v>87.398407905451649</v>
      </c>
      <c r="J7" s="252"/>
      <c r="K7" s="251">
        <f>AVERAGE(D33:O33)</f>
        <v>677.36241761798635</v>
      </c>
      <c r="L7" s="252"/>
      <c r="M7" s="251">
        <f>AVERAGE(P33:X33)</f>
        <v>649.45090782306249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0.90515262188985768</v>
      </c>
      <c r="F8" s="258" t="e">
        <f>AVERAGE(D16:K16,#REF!)</f>
        <v>#REF!</v>
      </c>
      <c r="G8" s="236">
        <f>AVERAGE(D16:K16)</f>
        <v>0.90082354793375441</v>
      </c>
      <c r="H8" s="237"/>
      <c r="I8" s="236">
        <f>AVERAGE(L16:O16)</f>
        <v>0.92447752424602736</v>
      </c>
      <c r="J8" s="237"/>
      <c r="K8" s="236">
        <f>AVERAGE(D34:O34)</f>
        <v>0.9052500691679195</v>
      </c>
      <c r="L8" s="237"/>
      <c r="M8" s="236">
        <f>AVERAGE(P34:X34)</f>
        <v>0.90188633436786603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180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76.984136044922153</v>
      </c>
      <c r="F15" s="35">
        <v>103.9313326880485</v>
      </c>
      <c r="G15" s="35">
        <v>79.657116091099795</v>
      </c>
      <c r="H15" s="35">
        <v>161.94800199724565</v>
      </c>
      <c r="I15" s="35">
        <v>436.38632073757577</v>
      </c>
      <c r="J15" s="35">
        <v>632.74732358572362</v>
      </c>
      <c r="K15" s="36" t="s">
        <v>42</v>
      </c>
      <c r="L15" s="34" t="s">
        <v>42</v>
      </c>
      <c r="M15" s="204">
        <v>96.725000000000009</v>
      </c>
      <c r="N15" s="35">
        <v>78.071815810903303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0.90308313437312515</v>
      </c>
      <c r="F16" s="42">
        <f t="shared" si="0"/>
        <v>0.89872128437439192</v>
      </c>
      <c r="G16" s="42">
        <f t="shared" si="0"/>
        <v>0.90278064903246436</v>
      </c>
      <c r="H16" s="42">
        <f t="shared" si="0"/>
        <v>0.89971112220692029</v>
      </c>
      <c r="I16" s="42">
        <f t="shared" si="0"/>
        <v>0.89672034963601954</v>
      </c>
      <c r="J16" s="42">
        <f t="shared" si="0"/>
        <v>0.9039247479796052</v>
      </c>
      <c r="K16" s="43" t="s">
        <v>42</v>
      </c>
      <c r="L16" s="41" t="s">
        <v>42</v>
      </c>
      <c r="M16" s="44">
        <f>M15/M14</f>
        <v>0.9511291666666668</v>
      </c>
      <c r="N16" s="42">
        <f>N15/N14</f>
        <v>0.89782588182538792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0.25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0.57555555555555549</v>
      </c>
      <c r="F18" s="47">
        <v>0.52365740740740729</v>
      </c>
      <c r="G18" s="47">
        <v>0.54396990740740736</v>
      </c>
      <c r="H18" s="47">
        <v>0.44718750000000002</v>
      </c>
      <c r="I18" s="47">
        <v>0.44091435185185174</v>
      </c>
      <c r="J18" s="47">
        <v>0.32974537037037038</v>
      </c>
      <c r="K18" s="47" t="s">
        <v>42</v>
      </c>
      <c r="L18" s="46" t="s">
        <v>42</v>
      </c>
      <c r="M18" s="48">
        <v>0.79018518518518521</v>
      </c>
      <c r="N18" s="47">
        <v>0.83961805555555558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287.44784253226061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763.67864292435979</v>
      </c>
      <c r="N33" s="35">
        <v>850.74975155570701</v>
      </c>
      <c r="O33" s="35">
        <v>807.57343345961806</v>
      </c>
      <c r="P33" s="34">
        <v>260.0793586314947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648.27548514458579</v>
      </c>
      <c r="W33" s="35">
        <v>840.03524788507582</v>
      </c>
      <c r="X33" s="37">
        <v>849.41353963109339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0.87831285218190747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0.92567108233255735</v>
      </c>
      <c r="N34" s="42">
        <f>N33/N32</f>
        <v>0.91026722388676462</v>
      </c>
      <c r="O34" s="42">
        <f>O33/O32</f>
        <v>0.90674911827044835</v>
      </c>
      <c r="P34" s="41">
        <f>P33/P32</f>
        <v>0.86693119543831565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0.92610783592083679</v>
      </c>
      <c r="W34" s="42">
        <f>W33/W32</f>
        <v>0.91003818520883228</v>
      </c>
      <c r="X34" s="45">
        <f>X33/X32</f>
        <v>0.90446812090347917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0.34791666666666665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0.73055555555555551</v>
      </c>
      <c r="X35" s="49">
        <v>0.73124999999999996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0.44091435185185174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0.38504629629629628</v>
      </c>
      <c r="N36" s="47">
        <v>0.42787037037037046</v>
      </c>
      <c r="O36" s="47">
        <v>0.43493055555555571</v>
      </c>
      <c r="P36" s="46">
        <v>0.74083333333333334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0.74555555555555553</v>
      </c>
      <c r="W36" s="47">
        <v>1.0487615740740734</v>
      </c>
      <c r="X36" s="49">
        <v>1.0284606481481475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6577-66FC-4964-87DD-1D6018F157B2}">
  <sheetPr codeName="工作表23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58550</v>
      </c>
      <c r="E1" s="86" t="s">
        <v>3</v>
      </c>
      <c r="F1" s="87">
        <f>SUM(G5:G140)</f>
        <v>1160504.05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46283</v>
      </c>
      <c r="B2" s="348"/>
      <c r="C2" s="90" t="s">
        <v>40</v>
      </c>
      <c r="D2" s="91">
        <f>AVERAGE(N21,N38,N55,N72,N89,N106,N123,N140)</f>
        <v>663.40666272052431</v>
      </c>
      <c r="E2" s="91" t="s">
        <v>91</v>
      </c>
      <c r="F2" s="92">
        <f>F1/D1</f>
        <v>19.820735269000856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970</v>
      </c>
      <c r="G5" s="146">
        <f>E5*F5</f>
        <v>24870.799999999999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3219.0495511531822</v>
      </c>
      <c r="N5" s="150">
        <f>M5/L5</f>
        <v>321.90495511531822</v>
      </c>
      <c r="O5" s="152">
        <f>L5-I5</f>
        <v>0</v>
      </c>
      <c r="P5" s="153">
        <f>N5-K5</f>
        <v>-38.095044884681784</v>
      </c>
      <c r="Q5" s="154">
        <f>N5/K5</f>
        <v>0.89418043087588395</v>
      </c>
      <c r="R5" s="302">
        <f>Q21</f>
        <v>0.87831285218190747</v>
      </c>
      <c r="S5" s="155">
        <v>0.25</v>
      </c>
      <c r="T5" s="156">
        <v>0.26254629629629628</v>
      </c>
      <c r="U5" s="157"/>
      <c r="V5" s="158">
        <v>18.07987080507991</v>
      </c>
      <c r="W5" s="159"/>
      <c r="X5" s="160"/>
      <c r="Y5" s="305"/>
      <c r="Z5" s="306"/>
      <c r="AA5" s="113">
        <f>M5-J5</f>
        <v>-380.95044884681784</v>
      </c>
      <c r="AB5" s="154">
        <f>M5/J5</f>
        <v>0.89418043087588395</v>
      </c>
      <c r="AC5" s="307">
        <f>AB21</f>
        <v>0.87831285218190736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1562</v>
      </c>
      <c r="G6" s="101">
        <f>E6*F6</f>
        <v>46110.239999999998</v>
      </c>
      <c r="H6" s="26"/>
      <c r="I6" s="102">
        <v>11</v>
      </c>
      <c r="J6" s="103">
        <v>3600</v>
      </c>
      <c r="K6" s="104">
        <f>J6/I6</f>
        <v>327.27272727272725</v>
      </c>
      <c r="L6" s="105">
        <v>11</v>
      </c>
      <c r="M6" s="103">
        <f>F6/V6*60</f>
        <v>3157.5234890742349</v>
      </c>
      <c r="N6" s="104">
        <f>M6/L6</f>
        <v>287.04758991583952</v>
      </c>
      <c r="O6" s="106">
        <f>L6-I6</f>
        <v>0</v>
      </c>
      <c r="P6" s="107">
        <f>N6-K6</f>
        <v>-40.225137356887728</v>
      </c>
      <c r="Q6" s="108">
        <f>N6/K6</f>
        <v>0.87708985807617634</v>
      </c>
      <c r="R6" s="303"/>
      <c r="S6" s="46">
        <v>0.26666666666666666</v>
      </c>
      <c r="T6" s="47">
        <v>0.28726851851851853</v>
      </c>
      <c r="U6" s="109">
        <v>5.9333333333333549</v>
      </c>
      <c r="V6" s="110">
        <v>29.681489409118562</v>
      </c>
      <c r="W6" s="111"/>
      <c r="X6" s="114"/>
      <c r="Y6" s="294"/>
      <c r="Z6" s="295"/>
      <c r="AA6" s="115">
        <f>M6-J6</f>
        <v>-442.47651092576507</v>
      </c>
      <c r="AB6" s="108">
        <f>M6/J6</f>
        <v>0.87708985807617634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1823</v>
      </c>
      <c r="G7" s="101">
        <f>E7*F7</f>
        <v>54416.55</v>
      </c>
      <c r="H7" s="26"/>
      <c r="I7" s="102">
        <v>11</v>
      </c>
      <c r="J7" s="103">
        <v>3600</v>
      </c>
      <c r="K7" s="104">
        <f>J7/I7</f>
        <v>327.27272727272725</v>
      </c>
      <c r="L7" s="105">
        <v>11</v>
      </c>
      <c r="M7" s="103">
        <f>F7/V7*60</f>
        <v>3155.1929517331887</v>
      </c>
      <c r="N7" s="104">
        <f>M7/L7</f>
        <v>286.83572288483532</v>
      </c>
      <c r="O7" s="106">
        <f>L7-I7</f>
        <v>0</v>
      </c>
      <c r="P7" s="107">
        <f>N7-K7</f>
        <v>-40.437004387891932</v>
      </c>
      <c r="Q7" s="108">
        <f>N7/K7</f>
        <v>0.87644248659255242</v>
      </c>
      <c r="R7" s="303"/>
      <c r="S7" s="46">
        <v>0.29097222222222219</v>
      </c>
      <c r="T7" s="47">
        <v>0.31503472222222217</v>
      </c>
      <c r="U7" s="109">
        <v>5.3333333333332611</v>
      </c>
      <c r="V7" s="110">
        <v>34.66665959047485</v>
      </c>
      <c r="W7" s="111"/>
      <c r="X7" s="114"/>
      <c r="Y7" s="294"/>
      <c r="Z7" s="295"/>
      <c r="AA7" s="115">
        <f>M7-J7</f>
        <v>-444.80704826681131</v>
      </c>
      <c r="AB7" s="108">
        <f>M7/J7</f>
        <v>0.87644248659255242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161</v>
      </c>
      <c r="G8" s="101">
        <f>E8*F8</f>
        <v>4830</v>
      </c>
      <c r="H8" s="26"/>
      <c r="I8" s="102">
        <v>11</v>
      </c>
      <c r="J8" s="103">
        <v>3600</v>
      </c>
      <c r="K8" s="104">
        <f>J8/I8</f>
        <v>327.27272727272725</v>
      </c>
      <c r="L8" s="105">
        <v>11</v>
      </c>
      <c r="M8" s="103">
        <f>F8/V8*60</f>
        <v>3156.7165572078725</v>
      </c>
      <c r="N8" s="104">
        <f>M8/L8</f>
        <v>286.97423247344295</v>
      </c>
      <c r="O8" s="106">
        <f>L8-I8</f>
        <v>0</v>
      </c>
      <c r="P8" s="107">
        <f>N8-K8</f>
        <v>-40.298494799284299</v>
      </c>
      <c r="Q8" s="108">
        <f>N8/K8</f>
        <v>0.87686571033552019</v>
      </c>
      <c r="R8" s="303"/>
      <c r="S8" s="46">
        <v>0.31874999999999998</v>
      </c>
      <c r="T8" s="47">
        <v>0.32086805555555553</v>
      </c>
      <c r="U8" s="109">
        <v>5.3500000000000369</v>
      </c>
      <c r="V8" s="110">
        <v>3.060141708935789</v>
      </c>
      <c r="W8" s="111"/>
      <c r="X8" s="114"/>
      <c r="Y8" s="294"/>
      <c r="Z8" s="295"/>
      <c r="AA8" s="115">
        <f>M8-J8</f>
        <v>-443.28344279212752</v>
      </c>
      <c r="AB8" s="108">
        <f>M8/J8</f>
        <v>0.87686571033552019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616</v>
      </c>
      <c r="G9" s="101">
        <f>E9*F9</f>
        <v>17599.12</v>
      </c>
      <c r="H9" s="13"/>
      <c r="I9" s="102">
        <v>12</v>
      </c>
      <c r="J9" s="103">
        <v>3600</v>
      </c>
      <c r="K9" s="104">
        <f>J9/I9</f>
        <v>300</v>
      </c>
      <c r="L9" s="105">
        <v>12</v>
      </c>
      <c r="M9" s="103">
        <f>F9/V9*60</f>
        <v>3121.1487901058558</v>
      </c>
      <c r="N9" s="104">
        <f>M9/L9</f>
        <v>260.0957325088213</v>
      </c>
      <c r="O9" s="106">
        <f>L9-I9</f>
        <v>0</v>
      </c>
      <c r="P9" s="107">
        <f>N9-K9</f>
        <v>-39.9042674911787</v>
      </c>
      <c r="Q9" s="108">
        <f>N9/K9</f>
        <v>0.86698577502940433</v>
      </c>
      <c r="R9" s="303"/>
      <c r="S9" s="46">
        <v>0.32499999999999996</v>
      </c>
      <c r="T9" s="47">
        <v>0.33321759259259254</v>
      </c>
      <c r="U9" s="109">
        <v>5.9499999999999709</v>
      </c>
      <c r="V9" s="110">
        <v>11.841793674548427</v>
      </c>
      <c r="W9" s="111"/>
      <c r="X9" s="114"/>
      <c r="Y9" s="294"/>
      <c r="Z9" s="295"/>
      <c r="AA9" s="115">
        <f>M9-J9</f>
        <v>-478.85120989414418</v>
      </c>
      <c r="AB9" s="108">
        <f>M9/J9</f>
        <v>0.86698577502940444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0">AVERAGE(I5:I20)</f>
        <v>11</v>
      </c>
      <c r="J21" s="135">
        <f t="shared" si="0"/>
        <v>3600</v>
      </c>
      <c r="K21" s="136">
        <f>J21/I21</f>
        <v>327.27272727272725</v>
      </c>
      <c r="L21" s="134">
        <f>AVERAGE(L5:L20)</f>
        <v>11</v>
      </c>
      <c r="M21" s="135">
        <f>AVERAGE(M5:M20)</f>
        <v>3161.9262678548666</v>
      </c>
      <c r="N21" s="136">
        <f>M21/L21</f>
        <v>287.44784253226061</v>
      </c>
      <c r="O21" s="137">
        <f>L21-I21</f>
        <v>0</v>
      </c>
      <c r="P21" s="138">
        <f>N21-K21</f>
        <v>-39.824884740466644</v>
      </c>
      <c r="Q21" s="139">
        <f>N21/K21</f>
        <v>0.87831285218190747</v>
      </c>
      <c r="R21" s="304"/>
      <c r="S21" s="140">
        <v>0.25</v>
      </c>
      <c r="T21" s="141">
        <v>0.44091435185185174</v>
      </c>
      <c r="U21" s="142"/>
      <c r="V21" s="164"/>
      <c r="W21" s="165"/>
      <c r="X21" s="136"/>
      <c r="Y21" s="290"/>
      <c r="Z21" s="291"/>
      <c r="AA21" s="166">
        <f>M21-J21</f>
        <v>-438.07373214513336</v>
      </c>
      <c r="AB21" s="139">
        <f>M21/J21</f>
        <v>0.87831285218190736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1110</v>
      </c>
      <c r="G22" s="146">
        <f>E22*F22</f>
        <v>20568.300000000003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3054.5735207604962</v>
      </c>
      <c r="N22" s="150">
        <f>M22/L22</f>
        <v>1018.1911735868321</v>
      </c>
      <c r="O22" s="152">
        <f>L22-I22</f>
        <v>0</v>
      </c>
      <c r="P22" s="153">
        <f>N22-K22</f>
        <v>-81.808826413167935</v>
      </c>
      <c r="Q22" s="154">
        <f>N22/K22</f>
        <v>0.92562833962439284</v>
      </c>
      <c r="R22" s="302">
        <f>Q38</f>
        <v>0.92567108233255735</v>
      </c>
      <c r="S22" s="155">
        <v>0.34791666666666665</v>
      </c>
      <c r="T22" s="156">
        <v>0.36305555555555552</v>
      </c>
      <c r="U22" s="157"/>
      <c r="V22" s="110">
        <v>21.803371091692899</v>
      </c>
      <c r="W22" s="159"/>
      <c r="X22" s="160"/>
      <c r="Y22" s="305"/>
      <c r="Z22" s="306"/>
      <c r="AA22" s="113">
        <f>M22-J22</f>
        <v>-245.42647923950381</v>
      </c>
      <c r="AB22" s="154">
        <f>M22/J22</f>
        <v>0.92562833962439284</v>
      </c>
      <c r="AC22" s="307">
        <f>AB38</f>
        <v>0.92567108233255735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1399</v>
      </c>
      <c r="G23" s="101">
        <f>E23*F23</f>
        <v>31225.68</v>
      </c>
      <c r="H23" s="26"/>
      <c r="I23" s="102">
        <v>5</v>
      </c>
      <c r="J23" s="103">
        <v>3300</v>
      </c>
      <c r="K23" s="104">
        <f>J23/I23</f>
        <v>660</v>
      </c>
      <c r="L23" s="105">
        <v>5</v>
      </c>
      <c r="M23" s="103">
        <f>F23/V23*60</f>
        <v>3054.8556226343826</v>
      </c>
      <c r="N23" s="104">
        <f>M23/L23</f>
        <v>610.97112452687657</v>
      </c>
      <c r="O23" s="106">
        <f>L23-I23</f>
        <v>0</v>
      </c>
      <c r="P23" s="107">
        <f>N23-K23</f>
        <v>-49.028875473123435</v>
      </c>
      <c r="Q23" s="108">
        <f>N23/K23</f>
        <v>0.92571382504072208</v>
      </c>
      <c r="R23" s="303"/>
      <c r="S23" s="46">
        <v>0.3659722222222222</v>
      </c>
      <c r="T23" s="47">
        <v>0.38504629629629628</v>
      </c>
      <c r="U23" s="109">
        <v>5</v>
      </c>
      <c r="V23" s="110">
        <v>27.477566984855923</v>
      </c>
      <c r="W23" s="111"/>
      <c r="X23" s="114"/>
      <c r="Y23" s="294"/>
      <c r="Z23" s="295"/>
      <c r="AA23" s="115">
        <f>M23-J23</f>
        <v>-245.1443773656174</v>
      </c>
      <c r="AB23" s="108">
        <f>M23/J23</f>
        <v>0.92571382504072197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1">AVERAGE(I22:I37)</f>
        <v>4</v>
      </c>
      <c r="J38" s="135">
        <f t="shared" si="1"/>
        <v>3300</v>
      </c>
      <c r="K38" s="136">
        <f t="shared" ref="K38:K45" si="2">J38/I38</f>
        <v>825</v>
      </c>
      <c r="L38" s="134">
        <f>AVERAGE(L22:L37)</f>
        <v>4</v>
      </c>
      <c r="M38" s="135">
        <f>AVERAGE(M22:M37)</f>
        <v>3054.7145716974392</v>
      </c>
      <c r="N38" s="136">
        <f t="shared" ref="N38:N45" si="3">M38/L38</f>
        <v>763.67864292435979</v>
      </c>
      <c r="O38" s="137">
        <f t="shared" ref="O38:O45" si="4">L38-I38</f>
        <v>0</v>
      </c>
      <c r="P38" s="138">
        <f t="shared" ref="P38:P45" si="5">N38-K38</f>
        <v>-61.321357075640208</v>
      </c>
      <c r="Q38" s="139">
        <f t="shared" ref="Q38:Q45" si="6">N38/K38</f>
        <v>0.92567108233255735</v>
      </c>
      <c r="R38" s="304"/>
      <c r="S38" s="140">
        <v>0.34791666666666665</v>
      </c>
      <c r="T38" s="141">
        <v>0.38504629629629628</v>
      </c>
      <c r="U38" s="142"/>
      <c r="V38" s="164"/>
      <c r="W38" s="97"/>
      <c r="X38" s="67"/>
      <c r="Y38" s="290"/>
      <c r="Z38" s="291"/>
      <c r="AA38" s="166">
        <f t="shared" ref="AA38:AA45" si="7">M38-J38</f>
        <v>-245.28542830256083</v>
      </c>
      <c r="AB38" s="139">
        <f t="shared" ref="AB38:AB45" si="8">M38/J38</f>
        <v>0.92567108233255735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588</v>
      </c>
      <c r="G39" s="146">
        <f t="shared" ref="G39:G45" si="9">E39*F39</f>
        <v>14594.16</v>
      </c>
      <c r="H39" s="147"/>
      <c r="I39" s="148">
        <v>5</v>
      </c>
      <c r="J39" s="149">
        <v>3600</v>
      </c>
      <c r="K39" s="150">
        <f t="shared" si="2"/>
        <v>720</v>
      </c>
      <c r="L39" s="151">
        <v>5</v>
      </c>
      <c r="M39" s="149">
        <f t="shared" ref="M39:M45" si="10">F39/V39*60</f>
        <v>3260.8150322587021</v>
      </c>
      <c r="N39" s="150">
        <f t="shared" si="3"/>
        <v>652.16300645174044</v>
      </c>
      <c r="O39" s="152">
        <f t="shared" si="4"/>
        <v>0</v>
      </c>
      <c r="P39" s="153">
        <f t="shared" si="5"/>
        <v>-67.836993548259557</v>
      </c>
      <c r="Q39" s="154">
        <f t="shared" si="6"/>
        <v>0.90578195340519507</v>
      </c>
      <c r="R39" s="302">
        <f>Q55</f>
        <v>0.91026722388676462</v>
      </c>
      <c r="S39" s="155">
        <v>0.25</v>
      </c>
      <c r="T39" s="156">
        <v>0.2575115740740741</v>
      </c>
      <c r="U39" s="157"/>
      <c r="V39" s="158">
        <v>10.819380937275133</v>
      </c>
      <c r="W39" s="159"/>
      <c r="X39" s="160"/>
      <c r="Y39" s="305"/>
      <c r="Z39" s="306"/>
      <c r="AA39" s="113">
        <f t="shared" si="7"/>
        <v>-339.1849677412979</v>
      </c>
      <c r="AB39" s="154">
        <f t="shared" si="8"/>
        <v>0.90578195340519507</v>
      </c>
      <c r="AC39" s="307">
        <f>AB55</f>
        <v>0.91026722388676473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439</v>
      </c>
      <c r="G40" s="101">
        <f t="shared" si="9"/>
        <v>10988.17</v>
      </c>
      <c r="H40" s="26"/>
      <c r="I40" s="102">
        <v>5</v>
      </c>
      <c r="J40" s="103">
        <v>3600</v>
      </c>
      <c r="K40" s="104">
        <f t="shared" si="2"/>
        <v>720</v>
      </c>
      <c r="L40" s="105">
        <v>5</v>
      </c>
      <c r="M40" s="103">
        <f t="shared" si="10"/>
        <v>3256.5686499761368</v>
      </c>
      <c r="N40" s="104">
        <f t="shared" si="3"/>
        <v>651.31372999522739</v>
      </c>
      <c r="O40" s="106">
        <f t="shared" si="4"/>
        <v>0</v>
      </c>
      <c r="P40" s="107">
        <f t="shared" si="5"/>
        <v>-68.686270004772609</v>
      </c>
      <c r="Q40" s="108">
        <f t="shared" si="6"/>
        <v>0.90460240277114912</v>
      </c>
      <c r="R40" s="303"/>
      <c r="S40" s="46">
        <v>0.26666666666666666</v>
      </c>
      <c r="T40" s="47">
        <v>0.27228009259259262</v>
      </c>
      <c r="U40" s="109">
        <v>13.183333333333289</v>
      </c>
      <c r="V40" s="110">
        <v>8.0882679995685063</v>
      </c>
      <c r="W40" s="111"/>
      <c r="X40" s="114"/>
      <c r="Y40" s="294"/>
      <c r="Z40" s="295"/>
      <c r="AA40" s="115">
        <f t="shared" si="7"/>
        <v>-343.43135002386316</v>
      </c>
      <c r="AB40" s="108">
        <f t="shared" si="8"/>
        <v>0.90460240277114912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1015</v>
      </c>
      <c r="G41" s="101">
        <f t="shared" si="9"/>
        <v>24157</v>
      </c>
      <c r="H41" s="26"/>
      <c r="I41" s="102">
        <v>4</v>
      </c>
      <c r="J41" s="103">
        <v>3600</v>
      </c>
      <c r="K41" s="104">
        <f t="shared" si="2"/>
        <v>900</v>
      </c>
      <c r="L41" s="105">
        <v>4</v>
      </c>
      <c r="M41" s="103">
        <f t="shared" si="10"/>
        <v>3257.7474729861351</v>
      </c>
      <c r="N41" s="104">
        <f t="shared" si="3"/>
        <v>814.43686824653378</v>
      </c>
      <c r="O41" s="106">
        <f t="shared" si="4"/>
        <v>0</v>
      </c>
      <c r="P41" s="107">
        <f t="shared" si="5"/>
        <v>-85.563131753466223</v>
      </c>
      <c r="Q41" s="108">
        <f t="shared" si="6"/>
        <v>0.90492985360725975</v>
      </c>
      <c r="R41" s="303"/>
      <c r="S41" s="46">
        <v>0.28194444444444444</v>
      </c>
      <c r="T41" s="47">
        <v>0.29491898148148149</v>
      </c>
      <c r="U41" s="109">
        <v>13.916666666666631</v>
      </c>
      <c r="V41" s="110">
        <v>18.69389831624288</v>
      </c>
      <c r="W41" s="111"/>
      <c r="X41" s="114"/>
      <c r="Y41" s="294"/>
      <c r="Z41" s="295"/>
      <c r="AA41" s="115">
        <f t="shared" si="7"/>
        <v>-342.25252701386489</v>
      </c>
      <c r="AB41" s="108">
        <f t="shared" si="8"/>
        <v>0.90492985360725975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614</v>
      </c>
      <c r="G42" s="101">
        <f t="shared" si="9"/>
        <v>11162.52</v>
      </c>
      <c r="H42" s="26"/>
      <c r="I42" s="102">
        <v>3</v>
      </c>
      <c r="J42" s="103">
        <v>3600</v>
      </c>
      <c r="K42" s="104">
        <f t="shared" si="2"/>
        <v>1200</v>
      </c>
      <c r="L42" s="105">
        <v>3</v>
      </c>
      <c r="M42" s="103">
        <f t="shared" si="10"/>
        <v>3255.1293510876212</v>
      </c>
      <c r="N42" s="104">
        <f t="shared" si="3"/>
        <v>1085.043117029207</v>
      </c>
      <c r="O42" s="106">
        <f t="shared" si="4"/>
        <v>0</v>
      </c>
      <c r="P42" s="107">
        <f t="shared" si="5"/>
        <v>-114.956882970793</v>
      </c>
      <c r="Q42" s="108">
        <f t="shared" si="6"/>
        <v>0.90420259752433918</v>
      </c>
      <c r="R42" s="303"/>
      <c r="S42" s="46">
        <v>0.3041666666666667</v>
      </c>
      <c r="T42" s="47">
        <v>0.31202546296296302</v>
      </c>
      <c r="U42" s="109">
        <v>13.316666666666697</v>
      </c>
      <c r="V42" s="110">
        <v>11.317522600965404</v>
      </c>
      <c r="W42" s="111"/>
      <c r="X42" s="114"/>
      <c r="Y42" s="294"/>
      <c r="Z42" s="295"/>
      <c r="AA42" s="115">
        <f t="shared" si="7"/>
        <v>-344.87064891237878</v>
      </c>
      <c r="AB42" s="108">
        <f t="shared" si="8"/>
        <v>0.90420259752433918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851</v>
      </c>
      <c r="G43" s="101">
        <f t="shared" si="9"/>
        <v>14526.57</v>
      </c>
      <c r="H43" s="13"/>
      <c r="I43" s="102">
        <v>3</v>
      </c>
      <c r="J43" s="103">
        <v>3300</v>
      </c>
      <c r="K43" s="104">
        <f t="shared" si="2"/>
        <v>1100</v>
      </c>
      <c r="L43" s="105">
        <v>3</v>
      </c>
      <c r="M43" s="103">
        <f t="shared" si="10"/>
        <v>3056.356648853247</v>
      </c>
      <c r="N43" s="104">
        <f t="shared" si="3"/>
        <v>1018.785549617749</v>
      </c>
      <c r="O43" s="106">
        <f t="shared" si="4"/>
        <v>0</v>
      </c>
      <c r="P43" s="107">
        <f t="shared" si="5"/>
        <v>-81.214450382251016</v>
      </c>
      <c r="Q43" s="108">
        <f t="shared" si="6"/>
        <v>0.92616868147068088</v>
      </c>
      <c r="R43" s="303"/>
      <c r="S43" s="46">
        <v>0.3215277777777778</v>
      </c>
      <c r="T43" s="47">
        <v>0.333125</v>
      </c>
      <c r="U43" s="109">
        <v>13.683333333333287</v>
      </c>
      <c r="V43" s="110">
        <v>16.706165499094435</v>
      </c>
      <c r="W43" s="111"/>
      <c r="X43" s="114"/>
      <c r="Y43" s="294"/>
      <c r="Z43" s="295"/>
      <c r="AA43" s="115">
        <f t="shared" si="7"/>
        <v>-243.64335114675305</v>
      </c>
      <c r="AB43" s="108">
        <f t="shared" si="8"/>
        <v>0.92616868147068088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2274</v>
      </c>
      <c r="G44" s="119">
        <f t="shared" si="9"/>
        <v>31904.219999999998</v>
      </c>
      <c r="H44" s="120"/>
      <c r="I44" s="102">
        <v>3</v>
      </c>
      <c r="J44" s="103">
        <v>3000</v>
      </c>
      <c r="K44" s="104">
        <f t="shared" si="2"/>
        <v>1000</v>
      </c>
      <c r="L44" s="105">
        <v>3</v>
      </c>
      <c r="M44" s="103">
        <f t="shared" si="10"/>
        <v>2776.6499700259437</v>
      </c>
      <c r="N44" s="104">
        <f t="shared" si="3"/>
        <v>925.54999000864791</v>
      </c>
      <c r="O44" s="106">
        <f t="shared" si="4"/>
        <v>0</v>
      </c>
      <c r="P44" s="107">
        <f t="shared" si="5"/>
        <v>-74.45000999135209</v>
      </c>
      <c r="Q44" s="108">
        <f t="shared" si="6"/>
        <v>0.9255499900086479</v>
      </c>
      <c r="R44" s="303"/>
      <c r="S44" s="46">
        <v>0.34236111111111117</v>
      </c>
      <c r="T44" s="118">
        <v>0.37648148148148153</v>
      </c>
      <c r="U44" s="109">
        <v>13.300000000000081</v>
      </c>
      <c r="V44" s="110">
        <v>49.138350700619696</v>
      </c>
      <c r="W44" s="111"/>
      <c r="X44" s="114"/>
      <c r="Y44" s="294"/>
      <c r="Z44" s="295"/>
      <c r="AA44" s="115">
        <f t="shared" si="7"/>
        <v>-223.35002997405627</v>
      </c>
      <c r="AB44" s="108">
        <f t="shared" si="8"/>
        <v>0.9255499900086479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3264</v>
      </c>
      <c r="G45" s="119">
        <f t="shared" si="9"/>
        <v>46609.919999999998</v>
      </c>
      <c r="H45" s="60"/>
      <c r="I45" s="102">
        <v>3</v>
      </c>
      <c r="J45" s="103">
        <v>3600</v>
      </c>
      <c r="K45" s="104">
        <f t="shared" si="2"/>
        <v>1200</v>
      </c>
      <c r="L45" s="105">
        <v>3</v>
      </c>
      <c r="M45" s="103">
        <f t="shared" si="10"/>
        <v>3256.2264152605985</v>
      </c>
      <c r="N45" s="104">
        <f t="shared" si="3"/>
        <v>1085.4088050868661</v>
      </c>
      <c r="O45" s="121">
        <f t="shared" si="4"/>
        <v>0</v>
      </c>
      <c r="P45" s="122">
        <f t="shared" si="5"/>
        <v>-114.5911949131339</v>
      </c>
      <c r="Q45" s="123">
        <f t="shared" si="6"/>
        <v>0.90450733757238844</v>
      </c>
      <c r="R45" s="303"/>
      <c r="S45" s="46">
        <v>0.38611111111111118</v>
      </c>
      <c r="T45" s="118">
        <v>0.42787037037037046</v>
      </c>
      <c r="U45" s="109">
        <v>13.866666666666703</v>
      </c>
      <c r="V45" s="110">
        <v>60.14323791557559</v>
      </c>
      <c r="W45" s="111"/>
      <c r="X45" s="114"/>
      <c r="Y45" s="294"/>
      <c r="Z45" s="295"/>
      <c r="AA45" s="115">
        <f t="shared" si="7"/>
        <v>-343.77358473940149</v>
      </c>
      <c r="AB45" s="108">
        <f t="shared" si="8"/>
        <v>0.90450733757238844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1">AVERAGE(I39:I54)</f>
        <v>3.7142857142857144</v>
      </c>
      <c r="J55" s="135">
        <f t="shared" si="11"/>
        <v>3471.4285714285716</v>
      </c>
      <c r="K55" s="136">
        <f t="shared" ref="K55:K63" si="12">J55/I55</f>
        <v>934.61538461538464</v>
      </c>
      <c r="L55" s="134">
        <f>AVERAGE(L39:L54)</f>
        <v>3.7142857142857144</v>
      </c>
      <c r="M55" s="135">
        <f>AVERAGE(M39:M54)</f>
        <v>3159.9276486354834</v>
      </c>
      <c r="N55" s="136">
        <f t="shared" ref="N55:N63" si="13">M55/L55</f>
        <v>850.74975155570701</v>
      </c>
      <c r="O55" s="137">
        <f t="shared" ref="O55:O63" si="14">L55-I55</f>
        <v>0</v>
      </c>
      <c r="P55" s="138">
        <f t="shared" ref="P55:P63" si="15">N55-K55</f>
        <v>-83.865633059677634</v>
      </c>
      <c r="Q55" s="139">
        <f t="shared" ref="Q55:Q63" si="16">N55/K55</f>
        <v>0.91026722388676462</v>
      </c>
      <c r="R55" s="304"/>
      <c r="S55" s="140">
        <v>0.25</v>
      </c>
      <c r="T55" s="141">
        <v>0.42787037037037046</v>
      </c>
      <c r="U55" s="142"/>
      <c r="V55" s="164"/>
      <c r="W55" s="97"/>
      <c r="X55" s="67"/>
      <c r="Y55" s="290"/>
      <c r="Z55" s="291"/>
      <c r="AA55" s="166">
        <f t="shared" ref="AA55:AA63" si="17">M55-J55</f>
        <v>-311.50092279308819</v>
      </c>
      <c r="AB55" s="139">
        <f t="shared" ref="AB55:AB63" si="18">M55/J55</f>
        <v>0.91026722388676473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980</v>
      </c>
      <c r="G56" s="146">
        <f t="shared" ref="G56:G63" si="19">E56*F56</f>
        <v>17816.400000000001</v>
      </c>
      <c r="H56" s="147"/>
      <c r="I56" s="148">
        <v>3</v>
      </c>
      <c r="J56" s="149">
        <v>3600</v>
      </c>
      <c r="K56" s="150">
        <f t="shared" si="12"/>
        <v>1200</v>
      </c>
      <c r="L56" s="151">
        <v>3</v>
      </c>
      <c r="M56" s="149">
        <f t="shared" ref="M56:M63" si="20">F56/V56*60</f>
        <v>3255.9198963298509</v>
      </c>
      <c r="N56" s="150">
        <f t="shared" si="13"/>
        <v>1085.3066321099502</v>
      </c>
      <c r="O56" s="152">
        <f t="shared" si="14"/>
        <v>0</v>
      </c>
      <c r="P56" s="153">
        <f t="shared" si="15"/>
        <v>-114.69336789004979</v>
      </c>
      <c r="Q56" s="154">
        <f t="shared" si="16"/>
        <v>0.90442219342495855</v>
      </c>
      <c r="R56" s="302">
        <f>Q72</f>
        <v>0.90674911827044835</v>
      </c>
      <c r="S56" s="155">
        <v>0.25</v>
      </c>
      <c r="T56" s="156">
        <v>0.26253472222222224</v>
      </c>
      <c r="U56" s="157"/>
      <c r="V56" s="158">
        <v>18.059412354180068</v>
      </c>
      <c r="W56" s="156"/>
      <c r="X56" s="167"/>
      <c r="Y56" s="305"/>
      <c r="Z56" s="306"/>
      <c r="AA56" s="113">
        <f t="shared" si="17"/>
        <v>-344.08010367014913</v>
      </c>
      <c r="AB56" s="154">
        <f t="shared" si="18"/>
        <v>0.90442219342495855</v>
      </c>
      <c r="AC56" s="307">
        <f>AB72</f>
        <v>0.90674911827044835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486</v>
      </c>
      <c r="G57" s="101">
        <f t="shared" si="19"/>
        <v>10069.92</v>
      </c>
      <c r="H57" s="26"/>
      <c r="I57" s="102">
        <v>3</v>
      </c>
      <c r="J57" s="103">
        <v>3600</v>
      </c>
      <c r="K57" s="104">
        <f t="shared" si="12"/>
        <v>1200</v>
      </c>
      <c r="L57" s="105">
        <v>3</v>
      </c>
      <c r="M57" s="103">
        <f t="shared" si="20"/>
        <v>3254.5121445125678</v>
      </c>
      <c r="N57" s="104">
        <f t="shared" si="13"/>
        <v>1084.8373815041894</v>
      </c>
      <c r="O57" s="106">
        <f t="shared" si="14"/>
        <v>0</v>
      </c>
      <c r="P57" s="107">
        <f t="shared" si="15"/>
        <v>-115.16261849581065</v>
      </c>
      <c r="Q57" s="108">
        <f t="shared" si="16"/>
        <v>0.90403115125349109</v>
      </c>
      <c r="R57" s="303"/>
      <c r="S57" s="46">
        <v>0.27222222222222225</v>
      </c>
      <c r="T57" s="47">
        <v>0.2784375</v>
      </c>
      <c r="U57" s="109">
        <v>13.950000000000022</v>
      </c>
      <c r="V57" s="110">
        <v>8.9598682399039955</v>
      </c>
      <c r="W57" s="111"/>
      <c r="X57" s="13"/>
      <c r="Y57" s="294"/>
      <c r="Z57" s="295"/>
      <c r="AA57" s="115">
        <f t="shared" si="17"/>
        <v>-345.48785548743217</v>
      </c>
      <c r="AB57" s="108">
        <f t="shared" si="18"/>
        <v>0.90403115125349109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512</v>
      </c>
      <c r="G58" s="101">
        <f t="shared" si="19"/>
        <v>15360</v>
      </c>
      <c r="H58" s="26"/>
      <c r="I58" s="102">
        <v>4</v>
      </c>
      <c r="J58" s="103">
        <v>3300</v>
      </c>
      <c r="K58" s="104">
        <f t="shared" si="12"/>
        <v>825</v>
      </c>
      <c r="L58" s="105">
        <v>4</v>
      </c>
      <c r="M58" s="103">
        <f t="shared" si="20"/>
        <v>3054.8315456091595</v>
      </c>
      <c r="N58" s="104">
        <f t="shared" si="13"/>
        <v>763.70788640228989</v>
      </c>
      <c r="O58" s="106">
        <f t="shared" si="14"/>
        <v>0</v>
      </c>
      <c r="P58" s="107">
        <f t="shared" si="15"/>
        <v>-61.292113597710113</v>
      </c>
      <c r="Q58" s="108">
        <f t="shared" si="16"/>
        <v>0.92570652897247263</v>
      </c>
      <c r="R58" s="303"/>
      <c r="S58" s="46">
        <v>0.28750000000000003</v>
      </c>
      <c r="T58" s="47">
        <v>0.29447916666666668</v>
      </c>
      <c r="U58" s="109">
        <v>13.050000000000042</v>
      </c>
      <c r="V58" s="110">
        <v>10.056200985666516</v>
      </c>
      <c r="W58" s="111"/>
      <c r="X58" s="13"/>
      <c r="Y58" s="294"/>
      <c r="Z58" s="295"/>
      <c r="AA58" s="115">
        <f t="shared" si="17"/>
        <v>-245.16845439084045</v>
      </c>
      <c r="AB58" s="108">
        <f t="shared" si="18"/>
        <v>0.92570652897247263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740</v>
      </c>
      <c r="G59" s="101">
        <f t="shared" si="19"/>
        <v>22200</v>
      </c>
      <c r="H59" s="26"/>
      <c r="I59" s="102">
        <v>4</v>
      </c>
      <c r="J59" s="103">
        <v>3600</v>
      </c>
      <c r="K59" s="104">
        <f t="shared" si="12"/>
        <v>900</v>
      </c>
      <c r="L59" s="105">
        <v>4</v>
      </c>
      <c r="M59" s="103">
        <f t="shared" si="20"/>
        <v>3255.0325397496904</v>
      </c>
      <c r="N59" s="104">
        <f t="shared" si="13"/>
        <v>813.7581349374226</v>
      </c>
      <c r="O59" s="106">
        <f t="shared" si="14"/>
        <v>0</v>
      </c>
      <c r="P59" s="107">
        <f t="shared" si="15"/>
        <v>-86.241865062577403</v>
      </c>
      <c r="Q59" s="108">
        <f t="shared" si="16"/>
        <v>0.90417570548602511</v>
      </c>
      <c r="R59" s="303"/>
      <c r="S59" s="46">
        <v>0.3041666666666667</v>
      </c>
      <c r="T59" s="47">
        <v>0.31363425925925931</v>
      </c>
      <c r="U59" s="109">
        <v>13.950000000000022</v>
      </c>
      <c r="V59" s="110">
        <v>13.640416634180355</v>
      </c>
      <c r="W59" s="111"/>
      <c r="X59" s="114"/>
      <c r="Y59" s="294"/>
      <c r="Z59" s="295"/>
      <c r="AA59" s="115">
        <f t="shared" si="17"/>
        <v>-344.96746025030961</v>
      </c>
      <c r="AB59" s="108">
        <f t="shared" si="18"/>
        <v>0.90417570548602511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1469</v>
      </c>
      <c r="G60" s="101">
        <f t="shared" si="19"/>
        <v>36372.44</v>
      </c>
      <c r="H60" s="13"/>
      <c r="I60" s="102">
        <v>4</v>
      </c>
      <c r="J60" s="103">
        <v>3600</v>
      </c>
      <c r="K60" s="104">
        <f t="shared" si="12"/>
        <v>900</v>
      </c>
      <c r="L60" s="105">
        <v>4</v>
      </c>
      <c r="M60" s="103">
        <f t="shared" si="20"/>
        <v>3254.1772700578313</v>
      </c>
      <c r="N60" s="104">
        <f t="shared" si="13"/>
        <v>813.54431751445782</v>
      </c>
      <c r="O60" s="106">
        <f t="shared" si="14"/>
        <v>0</v>
      </c>
      <c r="P60" s="107">
        <f t="shared" si="15"/>
        <v>-86.455682485542184</v>
      </c>
      <c r="Q60" s="108">
        <f t="shared" si="16"/>
        <v>0.90393813057161976</v>
      </c>
      <c r="R60" s="303"/>
      <c r="S60" s="46">
        <v>0.32291666666666674</v>
      </c>
      <c r="T60" s="47">
        <v>0.34172453703703709</v>
      </c>
      <c r="U60" s="109">
        <v>13.366666666666704</v>
      </c>
      <c r="V60" s="110">
        <v>27.085187033598089</v>
      </c>
      <c r="W60" s="111"/>
      <c r="X60" s="114"/>
      <c r="Y60" s="294"/>
      <c r="Z60" s="295"/>
      <c r="AA60" s="115">
        <f t="shared" si="17"/>
        <v>-345.82272994216873</v>
      </c>
      <c r="AB60" s="108">
        <f t="shared" si="18"/>
        <v>0.90393813057161976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1393</v>
      </c>
      <c r="G61" s="119">
        <f t="shared" si="19"/>
        <v>24920.77</v>
      </c>
      <c r="H61" s="120"/>
      <c r="I61" s="102">
        <v>4</v>
      </c>
      <c r="J61" s="103">
        <v>3600</v>
      </c>
      <c r="K61" s="104">
        <f t="shared" si="12"/>
        <v>900</v>
      </c>
      <c r="L61" s="105">
        <v>4</v>
      </c>
      <c r="M61" s="103">
        <f t="shared" si="20"/>
        <v>3256.3497061493354</v>
      </c>
      <c r="N61" s="104">
        <f t="shared" si="13"/>
        <v>814.08742653733384</v>
      </c>
      <c r="O61" s="106">
        <f t="shared" si="14"/>
        <v>0</v>
      </c>
      <c r="P61" s="107">
        <f t="shared" si="15"/>
        <v>-85.91257346266616</v>
      </c>
      <c r="Q61" s="108">
        <f t="shared" si="16"/>
        <v>0.90454158504148208</v>
      </c>
      <c r="R61" s="303"/>
      <c r="S61" s="46">
        <v>0.35138888888888897</v>
      </c>
      <c r="T61" s="118">
        <v>0.36921296296296302</v>
      </c>
      <c r="U61" s="109">
        <v>13.91666666666671</v>
      </c>
      <c r="V61" s="110">
        <v>25.666776465121785</v>
      </c>
      <c r="W61" s="111"/>
      <c r="X61" s="49"/>
      <c r="Y61" s="294"/>
      <c r="Z61" s="295"/>
      <c r="AA61" s="115">
        <f t="shared" si="17"/>
        <v>-343.65029385066464</v>
      </c>
      <c r="AB61" s="108">
        <f t="shared" si="18"/>
        <v>0.90454158504148208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930</v>
      </c>
      <c r="G62" s="119">
        <f t="shared" si="19"/>
        <v>25556.400000000001</v>
      </c>
      <c r="H62" s="60"/>
      <c r="I62" s="102">
        <v>5</v>
      </c>
      <c r="J62" s="103">
        <v>3600</v>
      </c>
      <c r="K62" s="104">
        <f t="shared" si="12"/>
        <v>720</v>
      </c>
      <c r="L62" s="105">
        <v>5</v>
      </c>
      <c r="M62" s="103">
        <f t="shared" si="20"/>
        <v>3255.1684654872038</v>
      </c>
      <c r="N62" s="104">
        <f t="shared" si="13"/>
        <v>651.03369309744073</v>
      </c>
      <c r="O62" s="121">
        <f t="shared" si="14"/>
        <v>0</v>
      </c>
      <c r="P62" s="122">
        <f t="shared" si="15"/>
        <v>-68.966306902559268</v>
      </c>
      <c r="Q62" s="123">
        <f t="shared" si="16"/>
        <v>0.90421346263533431</v>
      </c>
      <c r="R62" s="303"/>
      <c r="S62" s="46">
        <v>0.37847222222222232</v>
      </c>
      <c r="T62" s="118">
        <v>0.39037037037037048</v>
      </c>
      <c r="U62" s="109">
        <v>13.333333333333393</v>
      </c>
      <c r="V62" s="110">
        <v>17.141969944602657</v>
      </c>
      <c r="W62" s="111"/>
      <c r="X62" s="114"/>
      <c r="Y62" s="294"/>
      <c r="Z62" s="295"/>
      <c r="AA62" s="115">
        <f t="shared" si="17"/>
        <v>-344.83153451279622</v>
      </c>
      <c r="AB62" s="108">
        <f t="shared" si="18"/>
        <v>0.90421346263533442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2730</v>
      </c>
      <c r="G63" s="119">
        <f t="shared" si="19"/>
        <v>45481.8</v>
      </c>
      <c r="H63" s="60"/>
      <c r="I63" s="102">
        <v>5</v>
      </c>
      <c r="J63" s="103">
        <v>3600</v>
      </c>
      <c r="K63" s="104">
        <f t="shared" si="12"/>
        <v>720</v>
      </c>
      <c r="L63" s="116">
        <v>5</v>
      </c>
      <c r="M63" s="103">
        <f t="shared" si="20"/>
        <v>3256.3583028121343</v>
      </c>
      <c r="N63" s="104">
        <f t="shared" si="13"/>
        <v>651.27166056242686</v>
      </c>
      <c r="O63" s="121">
        <f t="shared" si="14"/>
        <v>0</v>
      </c>
      <c r="P63" s="122">
        <f t="shared" si="15"/>
        <v>-68.72833943757314</v>
      </c>
      <c r="Q63" s="123">
        <f t="shared" si="16"/>
        <v>0.90454397300337064</v>
      </c>
      <c r="R63" s="303"/>
      <c r="S63" s="46">
        <v>0.40000000000000013</v>
      </c>
      <c r="T63" s="118">
        <v>0.43493055555555571</v>
      </c>
      <c r="U63" s="109">
        <v>13.866666666666703</v>
      </c>
      <c r="V63" s="110">
        <v>50.30158992594432</v>
      </c>
      <c r="W63" s="111"/>
      <c r="X63" s="114"/>
      <c r="Y63" s="294"/>
      <c r="Z63" s="295"/>
      <c r="AA63" s="115">
        <f t="shared" si="17"/>
        <v>-343.6416971878657</v>
      </c>
      <c r="AB63" s="108">
        <f t="shared" si="18"/>
        <v>0.90454397300337064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1">AVERAGE(I56:I71)</f>
        <v>4</v>
      </c>
      <c r="J72" s="135">
        <f t="shared" si="21"/>
        <v>3562.5</v>
      </c>
      <c r="K72" s="136">
        <f>J72/I72</f>
        <v>890.625</v>
      </c>
      <c r="L72" s="134">
        <f>AVERAGE(L56:L71)</f>
        <v>4</v>
      </c>
      <c r="M72" s="135">
        <f>AVERAGE(M56:M71)</f>
        <v>3230.2937338384722</v>
      </c>
      <c r="N72" s="136">
        <f>M72/L72</f>
        <v>807.57343345961806</v>
      </c>
      <c r="O72" s="137">
        <f>L72-I72</f>
        <v>0</v>
      </c>
      <c r="P72" s="138">
        <f>N72-K72</f>
        <v>-83.051566540381941</v>
      </c>
      <c r="Q72" s="139">
        <f>N72/K72</f>
        <v>0.90674911827044835</v>
      </c>
      <c r="R72" s="304"/>
      <c r="S72" s="140">
        <v>0.25</v>
      </c>
      <c r="T72" s="141">
        <v>0.43493055555555571</v>
      </c>
      <c r="U72" s="142"/>
      <c r="V72" s="164"/>
      <c r="W72" s="165"/>
      <c r="X72" s="136"/>
      <c r="Y72" s="290"/>
      <c r="Z72" s="291"/>
      <c r="AA72" s="166">
        <f>M72-J72</f>
        <v>-332.20626616152776</v>
      </c>
      <c r="AB72" s="139">
        <f>M72/J72</f>
        <v>0.90674911827044835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874</v>
      </c>
      <c r="G73" s="146">
        <f>E73*F73</f>
        <v>24970.18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3120.9523035779366</v>
      </c>
      <c r="N73" s="150">
        <f>M73/L73</f>
        <v>260.0793586314947</v>
      </c>
      <c r="O73" s="152">
        <f>L73-I73</f>
        <v>0</v>
      </c>
      <c r="P73" s="153">
        <f>N73-K73</f>
        <v>-39.920641368505301</v>
      </c>
      <c r="Q73" s="154">
        <f>N73/K73</f>
        <v>0.86693119543831565</v>
      </c>
      <c r="R73" s="302">
        <f>Q89</f>
        <v>0.86693119543831565</v>
      </c>
      <c r="S73" s="155">
        <v>0.72916666666666663</v>
      </c>
      <c r="T73" s="156">
        <v>0.74083333333333334</v>
      </c>
      <c r="U73" s="157"/>
      <c r="V73" s="158">
        <v>16.8025637366779</v>
      </c>
      <c r="W73" s="156"/>
      <c r="X73" s="167"/>
      <c r="Y73" s="305"/>
      <c r="Z73" s="306"/>
      <c r="AA73" s="113">
        <f>M73-J73</f>
        <v>-479.04769642206338</v>
      </c>
      <c r="AB73" s="154">
        <f>M73/J73</f>
        <v>0.86693119543831576</v>
      </c>
      <c r="AC73" s="307">
        <f>AB89</f>
        <v>0.86693119543831576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22">AVERAGE(I73:I88)</f>
        <v>12</v>
      </c>
      <c r="J89" s="135">
        <f t="shared" si="22"/>
        <v>3600</v>
      </c>
      <c r="K89" s="136">
        <f>J89/I89</f>
        <v>300</v>
      </c>
      <c r="L89" s="134">
        <f>AVERAGE(L73:L88)</f>
        <v>12</v>
      </c>
      <c r="M89" s="135">
        <f>AVERAGE(M73:M88)</f>
        <v>3120.9523035779366</v>
      </c>
      <c r="N89" s="136">
        <f>M89/L89</f>
        <v>260.0793586314947</v>
      </c>
      <c r="O89" s="137">
        <f>L89-I89</f>
        <v>0</v>
      </c>
      <c r="P89" s="138">
        <f>N89-K89</f>
        <v>-39.920641368505301</v>
      </c>
      <c r="Q89" s="139">
        <f>N89/K89</f>
        <v>0.86693119543831565</v>
      </c>
      <c r="R89" s="304"/>
      <c r="S89" s="140">
        <v>0.72916666666666663</v>
      </c>
      <c r="T89" s="141">
        <v>0.74083333333333334</v>
      </c>
      <c r="U89" s="142"/>
      <c r="V89" s="164"/>
      <c r="W89" s="165"/>
      <c r="X89" s="136"/>
      <c r="Y89" s="290"/>
      <c r="Z89" s="291"/>
      <c r="AA89" s="166">
        <f>M89-J89</f>
        <v>-479.04769642206338</v>
      </c>
      <c r="AB89" s="139">
        <f>M89/J89</f>
        <v>0.86693119543831576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724</v>
      </c>
      <c r="G90" s="146">
        <f>E90*F90</f>
        <v>17766.96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2780.0737808887625</v>
      </c>
      <c r="N90" s="150">
        <f>M90/L90</f>
        <v>695.01844522219062</v>
      </c>
      <c r="O90" s="152">
        <f>L90-I90</f>
        <v>0</v>
      </c>
      <c r="P90" s="153">
        <f>N90-K90</f>
        <v>-54.981554777809379</v>
      </c>
      <c r="Q90" s="154">
        <f>N90/K90</f>
        <v>0.92669126029625415</v>
      </c>
      <c r="R90" s="302">
        <f>Q106</f>
        <v>0.92610783592083679</v>
      </c>
      <c r="S90" s="155">
        <v>0.70833333333333337</v>
      </c>
      <c r="T90" s="156">
        <v>0.71917824074074077</v>
      </c>
      <c r="U90" s="157"/>
      <c r="V90" s="158">
        <v>15.6254845819641</v>
      </c>
      <c r="W90" s="159"/>
      <c r="X90" s="160"/>
      <c r="Y90" s="305"/>
      <c r="Z90" s="306"/>
      <c r="AA90" s="113">
        <f>M90-J90</f>
        <v>-219.92621911123751</v>
      </c>
      <c r="AB90" s="154">
        <f>M90/J90</f>
        <v>0.92669126029625415</v>
      </c>
      <c r="AC90" s="307">
        <f>AB106</f>
        <v>0.9261078359208369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1660</v>
      </c>
      <c r="G91" s="101">
        <f>E91*F91</f>
        <v>37051.199999999997</v>
      </c>
      <c r="H91" s="26"/>
      <c r="I91" s="102">
        <v>5</v>
      </c>
      <c r="J91" s="103">
        <v>3300</v>
      </c>
      <c r="K91" s="104">
        <f>J91/I91</f>
        <v>660</v>
      </c>
      <c r="L91" s="105">
        <v>5</v>
      </c>
      <c r="M91" s="103">
        <f>F91/V91*60</f>
        <v>3054.4055854125099</v>
      </c>
      <c r="N91" s="104">
        <f>M91/L91</f>
        <v>610.88111708250199</v>
      </c>
      <c r="O91" s="106">
        <f>L91-I91</f>
        <v>0</v>
      </c>
      <c r="P91" s="107">
        <f>N91-K91</f>
        <v>-49.118882917498013</v>
      </c>
      <c r="Q91" s="108">
        <f>N91/K91</f>
        <v>0.92557745012500303</v>
      </c>
      <c r="R91" s="303"/>
      <c r="S91" s="46">
        <v>0.72291666666666665</v>
      </c>
      <c r="T91" s="47">
        <v>0.74555555555555553</v>
      </c>
      <c r="U91" s="109">
        <v>5.3833333333332689</v>
      </c>
      <c r="V91" s="110">
        <v>32.608636022562997</v>
      </c>
      <c r="W91" s="111"/>
      <c r="X91" s="114"/>
      <c r="Y91" s="294"/>
      <c r="Z91" s="295"/>
      <c r="AA91" s="115">
        <f>M91-J91</f>
        <v>-245.59441458749006</v>
      </c>
      <c r="AB91" s="108">
        <f>M91/J91</f>
        <v>0.92557745012500303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23">AVERAGE(I90:I105)</f>
        <v>4.5</v>
      </c>
      <c r="J106" s="135">
        <f t="shared" si="23"/>
        <v>3150</v>
      </c>
      <c r="K106" s="136">
        <f t="shared" ref="K106:K120" si="24">J106/I106</f>
        <v>700</v>
      </c>
      <c r="L106" s="134">
        <f>AVERAGE(L90:L105)</f>
        <v>4.5</v>
      </c>
      <c r="M106" s="135">
        <f>AVERAGE(M90:M105)</f>
        <v>2917.2396831506362</v>
      </c>
      <c r="N106" s="136">
        <f t="shared" ref="N106:N120" si="25">M106/L106</f>
        <v>648.27548514458579</v>
      </c>
      <c r="O106" s="137">
        <f t="shared" ref="O106:O120" si="26">L106-I106</f>
        <v>0</v>
      </c>
      <c r="P106" s="138">
        <f t="shared" ref="P106:P120" si="27">N106-K106</f>
        <v>-51.724514855414213</v>
      </c>
      <c r="Q106" s="139">
        <f t="shared" ref="Q106:Q120" si="28">N106/K106</f>
        <v>0.92610783592083679</v>
      </c>
      <c r="R106" s="304"/>
      <c r="S106" s="140">
        <v>0.70833333333333337</v>
      </c>
      <c r="T106" s="141">
        <v>0.74555555555555553</v>
      </c>
      <c r="U106" s="142"/>
      <c r="V106" s="164"/>
      <c r="W106" s="97"/>
      <c r="X106" s="67"/>
      <c r="Y106" s="290"/>
      <c r="Z106" s="291"/>
      <c r="AA106" s="166">
        <f t="shared" ref="AA106:AA120" si="29">M106-J106</f>
        <v>-232.76031684936379</v>
      </c>
      <c r="AB106" s="139">
        <f t="shared" ref="AB106:AB120" si="30">M106/J106</f>
        <v>0.9261078359208369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287</v>
      </c>
      <c r="G107" s="146">
        <f t="shared" ref="G107:G120" si="31">E107*F107</f>
        <v>4026.6099999999997</v>
      </c>
      <c r="H107" s="147">
        <v>2</v>
      </c>
      <c r="I107" s="148">
        <v>3</v>
      </c>
      <c r="J107" s="149">
        <v>3000</v>
      </c>
      <c r="K107" s="150">
        <f t="shared" si="24"/>
        <v>1000</v>
      </c>
      <c r="L107" s="151">
        <v>3</v>
      </c>
      <c r="M107" s="149">
        <f t="shared" ref="M107:M120" si="32">F107/V107*60</f>
        <v>2777.2597348104755</v>
      </c>
      <c r="N107" s="150">
        <f t="shared" si="25"/>
        <v>925.75324493682513</v>
      </c>
      <c r="O107" s="152">
        <f t="shared" si="26"/>
        <v>0</v>
      </c>
      <c r="P107" s="153">
        <f t="shared" si="27"/>
        <v>-74.246755063174874</v>
      </c>
      <c r="Q107" s="154">
        <f t="shared" si="28"/>
        <v>0.92575324493682509</v>
      </c>
      <c r="R107" s="302">
        <f>Q123</f>
        <v>0.91003818520883228</v>
      </c>
      <c r="S107" s="155">
        <v>0.73055555555555551</v>
      </c>
      <c r="T107" s="156">
        <v>0.73486111111111108</v>
      </c>
      <c r="U107" s="157"/>
      <c r="V107" s="158">
        <v>6.2003563383585076</v>
      </c>
      <c r="W107" s="159"/>
      <c r="X107" s="160"/>
      <c r="Y107" s="305"/>
      <c r="Z107" s="306"/>
      <c r="AA107" s="113">
        <f t="shared" si="29"/>
        <v>-222.74026518952451</v>
      </c>
      <c r="AB107" s="154">
        <f t="shared" si="30"/>
        <v>0.9257532449368252</v>
      </c>
      <c r="AC107" s="307">
        <f>AB123</f>
        <v>0.91003818520883228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562</v>
      </c>
      <c r="G108" s="101">
        <f t="shared" si="31"/>
        <v>10217.16</v>
      </c>
      <c r="H108" s="26">
        <v>2</v>
      </c>
      <c r="I108" s="102">
        <v>3</v>
      </c>
      <c r="J108" s="103">
        <v>3000</v>
      </c>
      <c r="K108" s="104">
        <f t="shared" si="24"/>
        <v>1000</v>
      </c>
      <c r="L108" s="105">
        <v>3</v>
      </c>
      <c r="M108" s="103">
        <f t="shared" si="32"/>
        <v>2775.8326110420712</v>
      </c>
      <c r="N108" s="104">
        <f t="shared" si="25"/>
        <v>925.27753701402378</v>
      </c>
      <c r="O108" s="106">
        <f t="shared" si="26"/>
        <v>0</v>
      </c>
      <c r="P108" s="107">
        <f t="shared" si="27"/>
        <v>-74.722462985976222</v>
      </c>
      <c r="Q108" s="108">
        <f t="shared" si="28"/>
        <v>0.92527753701402382</v>
      </c>
      <c r="R108" s="303"/>
      <c r="S108" s="46">
        <v>0.74444444444444435</v>
      </c>
      <c r="T108" s="47">
        <v>0.7528703703703703</v>
      </c>
      <c r="U108" s="109">
        <v>13.799999999999919</v>
      </c>
      <c r="V108" s="110">
        <v>12.147706553292933</v>
      </c>
      <c r="W108" s="111"/>
      <c r="X108" s="114"/>
      <c r="Y108" s="294"/>
      <c r="Z108" s="295"/>
      <c r="AA108" s="115">
        <f t="shared" si="29"/>
        <v>-224.16738895792878</v>
      </c>
      <c r="AB108" s="108">
        <f t="shared" si="30"/>
        <v>0.92527753701402371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316</v>
      </c>
      <c r="G109" s="101">
        <f t="shared" si="31"/>
        <v>5744.88</v>
      </c>
      <c r="H109" s="26">
        <v>2</v>
      </c>
      <c r="I109" s="102">
        <v>3</v>
      </c>
      <c r="J109" s="103">
        <v>3600</v>
      </c>
      <c r="K109" s="104">
        <f t="shared" si="24"/>
        <v>1200</v>
      </c>
      <c r="L109" s="105">
        <v>3</v>
      </c>
      <c r="M109" s="103">
        <f t="shared" si="32"/>
        <v>3257.0636932671637</v>
      </c>
      <c r="N109" s="104">
        <f t="shared" si="25"/>
        <v>1085.6878977557212</v>
      </c>
      <c r="O109" s="106">
        <f t="shared" si="26"/>
        <v>0</v>
      </c>
      <c r="P109" s="107">
        <f t="shared" si="27"/>
        <v>-114.31210224427878</v>
      </c>
      <c r="Q109" s="108">
        <f t="shared" si="28"/>
        <v>0.90473991479643434</v>
      </c>
      <c r="R109" s="303"/>
      <c r="S109" s="46">
        <v>0.76249999999999984</v>
      </c>
      <c r="T109" s="47">
        <v>0.76653935185185174</v>
      </c>
      <c r="U109" s="109">
        <v>13.866666666666543</v>
      </c>
      <c r="V109" s="110">
        <v>5.8211941139478318</v>
      </c>
      <c r="W109" s="111"/>
      <c r="X109" s="114"/>
      <c r="Y109" s="294"/>
      <c r="Z109" s="295"/>
      <c r="AA109" s="115">
        <f t="shared" si="29"/>
        <v>-342.93630673283633</v>
      </c>
      <c r="AB109" s="108">
        <f t="shared" si="30"/>
        <v>0.90473991479643434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357</v>
      </c>
      <c r="G110" s="101">
        <f t="shared" si="31"/>
        <v>5961.9</v>
      </c>
      <c r="H110" s="26">
        <v>2</v>
      </c>
      <c r="I110" s="102">
        <v>3</v>
      </c>
      <c r="J110" s="103">
        <v>3600</v>
      </c>
      <c r="K110" s="104">
        <f t="shared" si="24"/>
        <v>1200</v>
      </c>
      <c r="L110" s="105">
        <v>3</v>
      </c>
      <c r="M110" s="103">
        <f t="shared" si="32"/>
        <v>3260.1334832265184</v>
      </c>
      <c r="N110" s="104">
        <f t="shared" si="25"/>
        <v>1086.7111610755062</v>
      </c>
      <c r="O110" s="106">
        <f t="shared" si="26"/>
        <v>0</v>
      </c>
      <c r="P110" s="107">
        <f t="shared" si="27"/>
        <v>-113.2888389244938</v>
      </c>
      <c r="Q110" s="108">
        <f t="shared" si="28"/>
        <v>0.90559263422958847</v>
      </c>
      <c r="R110" s="303"/>
      <c r="S110" s="46">
        <v>0.77569444444444424</v>
      </c>
      <c r="T110" s="47">
        <v>0.78025462962962944</v>
      </c>
      <c r="U110" s="109">
        <v>13.183333333333209</v>
      </c>
      <c r="V110" s="110">
        <v>6.570283121904831</v>
      </c>
      <c r="W110" s="111"/>
      <c r="X110" s="114"/>
      <c r="Y110" s="294"/>
      <c r="Z110" s="295"/>
      <c r="AA110" s="115">
        <f t="shared" si="29"/>
        <v>-339.86651677348164</v>
      </c>
      <c r="AB110" s="108">
        <f t="shared" si="30"/>
        <v>0.90559263422958847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639</v>
      </c>
      <c r="G111" s="101">
        <f t="shared" si="31"/>
        <v>19170</v>
      </c>
      <c r="H111" s="26">
        <v>2</v>
      </c>
      <c r="I111" s="102">
        <v>4</v>
      </c>
      <c r="J111" s="103">
        <v>3600</v>
      </c>
      <c r="K111" s="104">
        <f t="shared" si="24"/>
        <v>900</v>
      </c>
      <c r="L111" s="105">
        <v>4</v>
      </c>
      <c r="M111" s="103">
        <f t="shared" si="32"/>
        <v>3256.8157155822514</v>
      </c>
      <c r="N111" s="104">
        <f t="shared" si="25"/>
        <v>814.20392889556285</v>
      </c>
      <c r="O111" s="106">
        <f t="shared" si="26"/>
        <v>0</v>
      </c>
      <c r="P111" s="107">
        <f t="shared" si="27"/>
        <v>-85.796071104437146</v>
      </c>
      <c r="Q111" s="108">
        <f t="shared" si="28"/>
        <v>0.90467103210618094</v>
      </c>
      <c r="R111" s="303"/>
      <c r="S111" s="46">
        <v>0.78958333333333308</v>
      </c>
      <c r="T111" s="47">
        <v>0.7977546296296294</v>
      </c>
      <c r="U111" s="109">
        <v>13.433333333333248</v>
      </c>
      <c r="V111" s="110">
        <v>11.772235013655232</v>
      </c>
      <c r="W111" s="111"/>
      <c r="X111" s="114"/>
      <c r="Y111" s="294"/>
      <c r="Z111" s="295"/>
      <c r="AA111" s="115">
        <f t="shared" si="29"/>
        <v>-343.18428441774859</v>
      </c>
      <c r="AB111" s="108">
        <f t="shared" si="30"/>
        <v>0.90467103210618094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389</v>
      </c>
      <c r="G112" s="119">
        <f t="shared" si="31"/>
        <v>9736.67</v>
      </c>
      <c r="H112" s="26">
        <v>2</v>
      </c>
      <c r="I112" s="102">
        <v>5</v>
      </c>
      <c r="J112" s="103">
        <v>3600</v>
      </c>
      <c r="K112" s="104">
        <f t="shared" si="24"/>
        <v>720</v>
      </c>
      <c r="L112" s="105">
        <v>5</v>
      </c>
      <c r="M112" s="103">
        <f t="shared" si="32"/>
        <v>3254.5685312433939</v>
      </c>
      <c r="N112" s="104">
        <f t="shared" si="25"/>
        <v>650.91370624867875</v>
      </c>
      <c r="O112" s="106">
        <f t="shared" si="26"/>
        <v>0</v>
      </c>
      <c r="P112" s="107">
        <f t="shared" si="27"/>
        <v>-69.08629375132125</v>
      </c>
      <c r="Q112" s="108">
        <f t="shared" si="28"/>
        <v>0.90404681423427602</v>
      </c>
      <c r="R112" s="303"/>
      <c r="S112" s="46">
        <v>0.80694444444444413</v>
      </c>
      <c r="T112" s="118">
        <v>0.81192129629629595</v>
      </c>
      <c r="U112" s="109">
        <v>13.233333333333217</v>
      </c>
      <c r="V112" s="110">
        <v>7.1714575299119767</v>
      </c>
      <c r="W112" s="111"/>
      <c r="X112" s="114"/>
      <c r="Y112" s="294"/>
      <c r="Z112" s="295"/>
      <c r="AA112" s="115">
        <f t="shared" si="29"/>
        <v>-345.43146875660614</v>
      </c>
      <c r="AB112" s="108">
        <f t="shared" si="30"/>
        <v>0.90404681423427602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1892</v>
      </c>
      <c r="G113" s="119">
        <f t="shared" si="31"/>
        <v>31520.720000000001</v>
      </c>
      <c r="H113" s="26">
        <v>2</v>
      </c>
      <c r="I113" s="102">
        <v>5</v>
      </c>
      <c r="J113" s="103">
        <v>3600</v>
      </c>
      <c r="K113" s="104">
        <f t="shared" si="24"/>
        <v>720</v>
      </c>
      <c r="L113" s="105">
        <v>5</v>
      </c>
      <c r="M113" s="103">
        <f t="shared" si="32"/>
        <v>3258.15246109496</v>
      </c>
      <c r="N113" s="104">
        <f t="shared" si="25"/>
        <v>651.630492218992</v>
      </c>
      <c r="O113" s="121">
        <f t="shared" si="26"/>
        <v>0</v>
      </c>
      <c r="P113" s="122">
        <f t="shared" si="27"/>
        <v>-68.369507781007997</v>
      </c>
      <c r="Q113" s="123">
        <f t="shared" si="28"/>
        <v>0.90504235030415559</v>
      </c>
      <c r="R113" s="303"/>
      <c r="S113" s="46">
        <v>0.82152777777777741</v>
      </c>
      <c r="T113" s="118">
        <v>0.84571759259259227</v>
      </c>
      <c r="U113" s="109">
        <v>13.833333333333311</v>
      </c>
      <c r="V113" s="110">
        <v>34.84183179133661</v>
      </c>
      <c r="W113" s="111"/>
      <c r="X113" s="114"/>
      <c r="Y113" s="294"/>
      <c r="Z113" s="295"/>
      <c r="AA113" s="115">
        <f t="shared" si="29"/>
        <v>-341.84753890503998</v>
      </c>
      <c r="AB113" s="108">
        <f t="shared" si="30"/>
        <v>0.90504235030415559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655</v>
      </c>
      <c r="G114" s="119">
        <f t="shared" si="31"/>
        <v>11907.9</v>
      </c>
      <c r="H114" s="26"/>
      <c r="I114" s="102">
        <v>3</v>
      </c>
      <c r="J114" s="103">
        <v>3000</v>
      </c>
      <c r="K114" s="104">
        <f t="shared" si="24"/>
        <v>1000</v>
      </c>
      <c r="L114" s="116">
        <v>3</v>
      </c>
      <c r="M114" s="103">
        <f t="shared" si="32"/>
        <v>2775.8326110420712</v>
      </c>
      <c r="N114" s="104">
        <f t="shared" si="25"/>
        <v>925.27753701402378</v>
      </c>
      <c r="O114" s="121">
        <f t="shared" si="26"/>
        <v>0</v>
      </c>
      <c r="P114" s="122">
        <f t="shared" si="27"/>
        <v>-74.722462985976222</v>
      </c>
      <c r="Q114" s="123">
        <f t="shared" si="28"/>
        <v>0.92527753701402382</v>
      </c>
      <c r="R114" s="303"/>
      <c r="S114" s="46">
        <v>0.85486111111111074</v>
      </c>
      <c r="T114" s="118">
        <v>0.86468749999999961</v>
      </c>
      <c r="U114" s="109">
        <v>13.166666666666593</v>
      </c>
      <c r="V114" s="110">
        <v>14.157914221364539</v>
      </c>
      <c r="W114" s="111"/>
      <c r="X114" s="114"/>
      <c r="Y114" s="294"/>
      <c r="Z114" s="295"/>
      <c r="AA114" s="115">
        <f t="shared" si="29"/>
        <v>-224.16738895792878</v>
      </c>
      <c r="AB114" s="108">
        <f t="shared" si="30"/>
        <v>0.92527753701402371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401</v>
      </c>
      <c r="G115" s="119">
        <f t="shared" si="31"/>
        <v>7290.18</v>
      </c>
      <c r="H115" s="26"/>
      <c r="I115" s="102">
        <v>3</v>
      </c>
      <c r="J115" s="103">
        <v>3600</v>
      </c>
      <c r="K115" s="104">
        <f t="shared" si="24"/>
        <v>1200</v>
      </c>
      <c r="L115" s="116">
        <v>3</v>
      </c>
      <c r="M115" s="103">
        <f t="shared" si="32"/>
        <v>3257.0636932671641</v>
      </c>
      <c r="N115" s="104">
        <f t="shared" si="25"/>
        <v>1085.6878977557215</v>
      </c>
      <c r="O115" s="121">
        <f t="shared" si="26"/>
        <v>0</v>
      </c>
      <c r="P115" s="122">
        <f t="shared" si="27"/>
        <v>-114.31210224427855</v>
      </c>
      <c r="Q115" s="123">
        <f t="shared" si="28"/>
        <v>0.90473991479643456</v>
      </c>
      <c r="R115" s="303"/>
      <c r="S115" s="46">
        <v>0.87430555555555511</v>
      </c>
      <c r="T115" s="118">
        <v>0.87943287037036988</v>
      </c>
      <c r="U115" s="109">
        <v>13.849999999999927</v>
      </c>
      <c r="V115" s="110">
        <v>7.387021644598355</v>
      </c>
      <c r="W115" s="111"/>
      <c r="X115" s="114"/>
      <c r="Y115" s="294"/>
      <c r="Z115" s="295"/>
      <c r="AA115" s="115">
        <f t="shared" si="29"/>
        <v>-342.93630673283587</v>
      </c>
      <c r="AB115" s="108">
        <f t="shared" si="30"/>
        <v>0.90473991479643445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528</v>
      </c>
      <c r="G116" s="119">
        <f t="shared" si="31"/>
        <v>8817.6</v>
      </c>
      <c r="H116" s="26"/>
      <c r="I116" s="102">
        <v>3</v>
      </c>
      <c r="J116" s="103">
        <v>3600</v>
      </c>
      <c r="K116" s="104">
        <f t="shared" si="24"/>
        <v>1200</v>
      </c>
      <c r="L116" s="116">
        <v>3</v>
      </c>
      <c r="M116" s="103">
        <f t="shared" si="32"/>
        <v>3260.8046106440306</v>
      </c>
      <c r="N116" s="104">
        <f t="shared" si="25"/>
        <v>1086.9348702146769</v>
      </c>
      <c r="O116" s="121">
        <f t="shared" si="26"/>
        <v>0</v>
      </c>
      <c r="P116" s="122">
        <f t="shared" si="27"/>
        <v>-113.06512978532305</v>
      </c>
      <c r="Q116" s="123">
        <f t="shared" si="28"/>
        <v>0.90577905851223084</v>
      </c>
      <c r="R116" s="303"/>
      <c r="S116" s="46">
        <v>0.8888888888888884</v>
      </c>
      <c r="T116" s="118">
        <v>0.89562499999999956</v>
      </c>
      <c r="U116" s="109">
        <v>13.616666666666664</v>
      </c>
      <c r="V116" s="110">
        <v>9.71539352483404</v>
      </c>
      <c r="W116" s="111"/>
      <c r="X116" s="114"/>
      <c r="Y116" s="294"/>
      <c r="Z116" s="295"/>
      <c r="AA116" s="115">
        <f t="shared" si="29"/>
        <v>-339.19538935596938</v>
      </c>
      <c r="AB116" s="108">
        <f t="shared" si="30"/>
        <v>0.90577905851223073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778</v>
      </c>
      <c r="G117" s="119">
        <f t="shared" si="31"/>
        <v>23340</v>
      </c>
      <c r="H117" s="26"/>
      <c r="I117" s="102">
        <v>4</v>
      </c>
      <c r="J117" s="103">
        <v>3600</v>
      </c>
      <c r="K117" s="104">
        <f t="shared" si="24"/>
        <v>900</v>
      </c>
      <c r="L117" s="116">
        <v>4</v>
      </c>
      <c r="M117" s="103">
        <f t="shared" si="32"/>
        <v>3256.8157155822514</v>
      </c>
      <c r="N117" s="104">
        <f t="shared" si="25"/>
        <v>814.20392889556285</v>
      </c>
      <c r="O117" s="121">
        <f t="shared" si="26"/>
        <v>0</v>
      </c>
      <c r="P117" s="122">
        <f t="shared" si="27"/>
        <v>-85.796071104437146</v>
      </c>
      <c r="Q117" s="123">
        <f t="shared" si="28"/>
        <v>0.90467103210618094</v>
      </c>
      <c r="R117" s="303"/>
      <c r="S117" s="46">
        <v>0.90486111111111056</v>
      </c>
      <c r="T117" s="118">
        <v>0.91480324074074015</v>
      </c>
      <c r="U117" s="109">
        <v>13.299999999999841</v>
      </c>
      <c r="V117" s="110">
        <v>14.333018529927655</v>
      </c>
      <c r="W117" s="124"/>
      <c r="X117" s="125"/>
      <c r="Y117" s="294"/>
      <c r="Z117" s="295"/>
      <c r="AA117" s="115">
        <f t="shared" si="29"/>
        <v>-343.18428441774859</v>
      </c>
      <c r="AB117" s="108">
        <f t="shared" si="30"/>
        <v>0.90467103210618094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397</v>
      </c>
      <c r="G118" s="119">
        <f t="shared" si="31"/>
        <v>9936.91</v>
      </c>
      <c r="H118" s="60"/>
      <c r="I118" s="102">
        <v>5</v>
      </c>
      <c r="J118" s="103">
        <v>3600</v>
      </c>
      <c r="K118" s="104">
        <f t="shared" si="24"/>
        <v>720</v>
      </c>
      <c r="L118" s="116">
        <v>5</v>
      </c>
      <c r="M118" s="103">
        <f t="shared" si="32"/>
        <v>3254.5685312433939</v>
      </c>
      <c r="N118" s="104">
        <f t="shared" si="25"/>
        <v>650.91370624867875</v>
      </c>
      <c r="O118" s="121">
        <f t="shared" si="26"/>
        <v>0</v>
      </c>
      <c r="P118" s="122">
        <f t="shared" si="27"/>
        <v>-69.08629375132125</v>
      </c>
      <c r="Q118" s="123">
        <f t="shared" si="28"/>
        <v>0.90404681423427602</v>
      </c>
      <c r="R118" s="303"/>
      <c r="S118" s="46">
        <v>0.92430555555555494</v>
      </c>
      <c r="T118" s="118">
        <v>0.92938657407407343</v>
      </c>
      <c r="U118" s="109">
        <v>13.683333333333287</v>
      </c>
      <c r="V118" s="110">
        <v>7.3189425176736629</v>
      </c>
      <c r="W118" s="124"/>
      <c r="X118" s="125"/>
      <c r="Y118" s="294"/>
      <c r="Z118" s="295"/>
      <c r="AA118" s="115">
        <f t="shared" si="29"/>
        <v>-345.43146875660614</v>
      </c>
      <c r="AB118" s="108">
        <f t="shared" si="30"/>
        <v>0.90404681423427602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4261</v>
      </c>
      <c r="G119" s="119">
        <f t="shared" si="31"/>
        <v>59781.829999999994</v>
      </c>
      <c r="H119" s="60"/>
      <c r="I119" s="102">
        <v>3</v>
      </c>
      <c r="J119" s="103">
        <v>3000</v>
      </c>
      <c r="K119" s="104">
        <f t="shared" si="24"/>
        <v>1000</v>
      </c>
      <c r="L119" s="116">
        <v>3</v>
      </c>
      <c r="M119" s="103">
        <f t="shared" si="32"/>
        <v>2778.7690368832423</v>
      </c>
      <c r="N119" s="104">
        <f t="shared" si="25"/>
        <v>926.25634562774746</v>
      </c>
      <c r="O119" s="121">
        <f t="shared" si="26"/>
        <v>0</v>
      </c>
      <c r="P119" s="122">
        <f t="shared" si="27"/>
        <v>-73.743654372252536</v>
      </c>
      <c r="Q119" s="123">
        <f t="shared" si="28"/>
        <v>0.9262563456277475</v>
      </c>
      <c r="R119" s="303"/>
      <c r="S119" s="46">
        <v>0.93888888888888822</v>
      </c>
      <c r="T119" s="118">
        <v>1.0027777777777771</v>
      </c>
      <c r="U119" s="109">
        <v>13.683333333333287</v>
      </c>
      <c r="V119" s="110">
        <v>92.004767797023007</v>
      </c>
      <c r="W119" s="124"/>
      <c r="X119" s="125"/>
      <c r="Y119" s="294"/>
      <c r="Z119" s="295"/>
      <c r="AA119" s="115">
        <f t="shared" si="29"/>
        <v>-221.23096311675772</v>
      </c>
      <c r="AB119" s="108">
        <f t="shared" si="30"/>
        <v>0.92625634562774739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2836</v>
      </c>
      <c r="G120" s="119">
        <f t="shared" si="31"/>
        <v>47247.76</v>
      </c>
      <c r="H120" s="60"/>
      <c r="I120" s="102">
        <v>5</v>
      </c>
      <c r="J120" s="103">
        <v>3600</v>
      </c>
      <c r="K120" s="104">
        <f t="shared" si="24"/>
        <v>720</v>
      </c>
      <c r="L120" s="116">
        <v>5</v>
      </c>
      <c r="M120" s="103">
        <f t="shared" si="32"/>
        <v>3258.1524610949605</v>
      </c>
      <c r="N120" s="104">
        <f t="shared" si="25"/>
        <v>651.63049221899212</v>
      </c>
      <c r="O120" s="121">
        <f t="shared" si="26"/>
        <v>0</v>
      </c>
      <c r="P120" s="122">
        <f t="shared" si="27"/>
        <v>-68.369507781007883</v>
      </c>
      <c r="Q120" s="123">
        <f t="shared" si="28"/>
        <v>0.9050423503041557</v>
      </c>
      <c r="R120" s="303"/>
      <c r="S120" s="46">
        <v>1.0124999999999993</v>
      </c>
      <c r="T120" s="118">
        <v>1.0487615740740734</v>
      </c>
      <c r="U120" s="109">
        <v>13.99999999999995</v>
      </c>
      <c r="V120" s="110">
        <v>52.225916998007726</v>
      </c>
      <c r="W120" s="124"/>
      <c r="X120" s="125"/>
      <c r="Y120" s="294"/>
      <c r="Z120" s="295"/>
      <c r="AA120" s="115">
        <f t="shared" si="29"/>
        <v>-341.84753890503953</v>
      </c>
      <c r="AB120" s="108">
        <f t="shared" si="30"/>
        <v>0.9050423503041557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33">AVERAGE(I107:I122)</f>
        <v>3.7142857142857144</v>
      </c>
      <c r="J123" s="135">
        <f t="shared" si="33"/>
        <v>3428.5714285714284</v>
      </c>
      <c r="K123" s="136">
        <f t="shared" ref="K123:K135" si="34">J123/I123</f>
        <v>923.07692307692298</v>
      </c>
      <c r="L123" s="134">
        <f>AVERAGE(L107:L122)</f>
        <v>3.7142857142857144</v>
      </c>
      <c r="M123" s="135">
        <f>AVERAGE(M107:M122)</f>
        <v>3120.1309207159961</v>
      </c>
      <c r="N123" s="136">
        <f t="shared" ref="N123:N135" si="35">M123/L123</f>
        <v>840.03524788507582</v>
      </c>
      <c r="O123" s="137">
        <f t="shared" ref="O123:O135" si="36">L123-I123</f>
        <v>0</v>
      </c>
      <c r="P123" s="138">
        <f t="shared" ref="P123:P135" si="37">N123-K123</f>
        <v>-83.041675191847162</v>
      </c>
      <c r="Q123" s="139">
        <f t="shared" ref="Q123:Q135" si="38">N123/K123</f>
        <v>0.91003818520883228</v>
      </c>
      <c r="R123" s="304"/>
      <c r="S123" s="140">
        <v>0.73055555555555551</v>
      </c>
      <c r="T123" s="141">
        <v>1.0487615740740734</v>
      </c>
      <c r="U123" s="142"/>
      <c r="V123" s="164"/>
      <c r="W123" s="97"/>
      <c r="X123" s="67"/>
      <c r="Y123" s="290"/>
      <c r="Z123" s="291"/>
      <c r="AA123" s="166">
        <f t="shared" ref="AA123:AA135" si="39">M123-J123</f>
        <v>-308.44050785543232</v>
      </c>
      <c r="AB123" s="139">
        <f t="shared" ref="AB123:AB135" si="40">M123/J123</f>
        <v>0.91003818520883228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228</v>
      </c>
      <c r="D124" s="301"/>
      <c r="E124" s="145">
        <v>23.8</v>
      </c>
      <c r="F124" s="95">
        <v>506</v>
      </c>
      <c r="G124" s="146">
        <f t="shared" ref="G124:G135" si="41">E124*F124</f>
        <v>12042.800000000001</v>
      </c>
      <c r="H124" s="147">
        <v>2</v>
      </c>
      <c r="I124" s="148">
        <v>4</v>
      </c>
      <c r="J124" s="149">
        <v>3600</v>
      </c>
      <c r="K124" s="150">
        <f t="shared" si="34"/>
        <v>900</v>
      </c>
      <c r="L124" s="151">
        <v>4</v>
      </c>
      <c r="M124" s="149">
        <f t="shared" ref="M124:M135" si="42">F124/V124*60</f>
        <v>3256.4938923860682</v>
      </c>
      <c r="N124" s="150">
        <f t="shared" si="35"/>
        <v>814.12347309651705</v>
      </c>
      <c r="O124" s="152">
        <f t="shared" si="36"/>
        <v>0</v>
      </c>
      <c r="P124" s="153">
        <f t="shared" si="37"/>
        <v>-85.876526903482954</v>
      </c>
      <c r="Q124" s="154">
        <f t="shared" si="38"/>
        <v>0.90458163677390779</v>
      </c>
      <c r="R124" s="302">
        <f>Q140</f>
        <v>0.90446812090347917</v>
      </c>
      <c r="S124" s="155">
        <v>0.73124999999999996</v>
      </c>
      <c r="T124" s="156">
        <v>0.73771990740740734</v>
      </c>
      <c r="U124" s="157"/>
      <c r="V124" s="158">
        <v>9.3229101614420351</v>
      </c>
      <c r="W124" s="156"/>
      <c r="X124" s="167"/>
      <c r="Y124" s="305"/>
      <c r="Z124" s="306"/>
      <c r="AA124" s="169">
        <f t="shared" si="39"/>
        <v>-343.50610761393182</v>
      </c>
      <c r="AB124" s="154">
        <f t="shared" si="40"/>
        <v>0.90458163677390779</v>
      </c>
      <c r="AC124" s="307">
        <f>AB140</f>
        <v>0.90446812090347917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598</v>
      </c>
      <c r="G125" s="101">
        <f t="shared" si="41"/>
        <v>14842.36</v>
      </c>
      <c r="H125" s="26">
        <v>2</v>
      </c>
      <c r="I125" s="102">
        <v>5</v>
      </c>
      <c r="J125" s="103">
        <v>3600</v>
      </c>
      <c r="K125" s="104">
        <f t="shared" si="34"/>
        <v>720</v>
      </c>
      <c r="L125" s="105">
        <v>5</v>
      </c>
      <c r="M125" s="103">
        <f t="shared" si="42"/>
        <v>3258.2474179948294</v>
      </c>
      <c r="N125" s="104">
        <f t="shared" si="35"/>
        <v>651.64948359896584</v>
      </c>
      <c r="O125" s="106">
        <f t="shared" si="36"/>
        <v>0</v>
      </c>
      <c r="P125" s="107">
        <f t="shared" si="37"/>
        <v>-68.350516401034156</v>
      </c>
      <c r="Q125" s="108">
        <f t="shared" si="38"/>
        <v>0.90506872722078591</v>
      </c>
      <c r="R125" s="303"/>
      <c r="S125" s="46">
        <v>0.74722222222222212</v>
      </c>
      <c r="T125" s="47">
        <v>0.75486111111111098</v>
      </c>
      <c r="U125" s="109">
        <v>13.683333333333287</v>
      </c>
      <c r="V125" s="110">
        <v>11.012055070416061</v>
      </c>
      <c r="W125" s="111"/>
      <c r="X125" s="13"/>
      <c r="Y125" s="294"/>
      <c r="Z125" s="295"/>
      <c r="AA125" s="170">
        <f t="shared" si="39"/>
        <v>-341.75258200517055</v>
      </c>
      <c r="AB125" s="108">
        <f t="shared" si="40"/>
        <v>0.90506872722078591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658</v>
      </c>
      <c r="G126" s="101">
        <f t="shared" si="41"/>
        <v>16292.080000000002</v>
      </c>
      <c r="H126" s="26">
        <v>2</v>
      </c>
      <c r="I126" s="102">
        <v>4</v>
      </c>
      <c r="J126" s="103">
        <v>3600</v>
      </c>
      <c r="K126" s="104">
        <f t="shared" si="34"/>
        <v>900</v>
      </c>
      <c r="L126" s="105">
        <v>4</v>
      </c>
      <c r="M126" s="103">
        <f t="shared" si="42"/>
        <v>3253.7247501443571</v>
      </c>
      <c r="N126" s="104">
        <f t="shared" si="35"/>
        <v>813.43118753608928</v>
      </c>
      <c r="O126" s="106">
        <f t="shared" si="36"/>
        <v>0</v>
      </c>
      <c r="P126" s="107">
        <f t="shared" si="37"/>
        <v>-86.568812463910717</v>
      </c>
      <c r="Q126" s="108">
        <f t="shared" si="38"/>
        <v>0.90381243059565475</v>
      </c>
      <c r="R126" s="303"/>
      <c r="S126" s="46">
        <v>0.76458333333333317</v>
      </c>
      <c r="T126" s="47">
        <v>0.77300925925925912</v>
      </c>
      <c r="U126" s="109">
        <v>13.99999999999995</v>
      </c>
      <c r="V126" s="110">
        <v>12.133786054966205</v>
      </c>
      <c r="W126" s="111"/>
      <c r="X126" s="13"/>
      <c r="Y126" s="294"/>
      <c r="Z126" s="295"/>
      <c r="AA126" s="170">
        <f t="shared" si="39"/>
        <v>-346.27524985564287</v>
      </c>
      <c r="AB126" s="108">
        <f t="shared" si="40"/>
        <v>0.90381243059565475</v>
      </c>
      <c r="AC126" s="308"/>
    </row>
    <row r="127" spans="1:29" ht="15.75" customHeight="1">
      <c r="A127" s="297"/>
      <c r="B127" s="98" t="s">
        <v>118</v>
      </c>
      <c r="C127" s="292" t="s">
        <v>143</v>
      </c>
      <c r="D127" s="293"/>
      <c r="E127" s="99">
        <v>18.18</v>
      </c>
      <c r="F127" s="100">
        <v>832</v>
      </c>
      <c r="G127" s="101">
        <f t="shared" si="41"/>
        <v>15125.76</v>
      </c>
      <c r="H127" s="26">
        <v>2</v>
      </c>
      <c r="I127" s="102">
        <v>3</v>
      </c>
      <c r="J127" s="103">
        <v>3600</v>
      </c>
      <c r="K127" s="104">
        <f t="shared" si="34"/>
        <v>1200</v>
      </c>
      <c r="L127" s="105">
        <v>3</v>
      </c>
      <c r="M127" s="103">
        <f t="shared" si="42"/>
        <v>3256.3210314661083</v>
      </c>
      <c r="N127" s="104">
        <f t="shared" si="35"/>
        <v>1085.4403438220361</v>
      </c>
      <c r="O127" s="106">
        <f t="shared" si="36"/>
        <v>0</v>
      </c>
      <c r="P127" s="107">
        <f t="shared" si="37"/>
        <v>-114.55965617796392</v>
      </c>
      <c r="Q127" s="108">
        <f t="shared" si="38"/>
        <v>0.90453361985169678</v>
      </c>
      <c r="R127" s="303"/>
      <c r="S127" s="46">
        <v>0.78263888888888866</v>
      </c>
      <c r="T127" s="47">
        <v>0.7932754629629627</v>
      </c>
      <c r="U127" s="109">
        <v>13.866666666666543</v>
      </c>
      <c r="V127" s="110">
        <v>15.330183823283631</v>
      </c>
      <c r="W127" s="111"/>
      <c r="X127" s="13"/>
      <c r="Y127" s="294"/>
      <c r="Z127" s="295"/>
      <c r="AA127" s="170">
        <f t="shared" si="39"/>
        <v>-343.67896853389175</v>
      </c>
      <c r="AB127" s="108">
        <f t="shared" si="40"/>
        <v>0.90453361985169678</v>
      </c>
      <c r="AC127" s="308"/>
    </row>
    <row r="128" spans="1:29" ht="15.75" customHeight="1">
      <c r="A128" s="298"/>
      <c r="B128" s="98" t="s">
        <v>118</v>
      </c>
      <c r="C128" s="292" t="s">
        <v>136</v>
      </c>
      <c r="D128" s="293"/>
      <c r="E128" s="99">
        <v>17.89</v>
      </c>
      <c r="F128" s="100">
        <v>1295</v>
      </c>
      <c r="G128" s="101">
        <f t="shared" si="41"/>
        <v>23167.55</v>
      </c>
      <c r="H128" s="26">
        <v>2</v>
      </c>
      <c r="I128" s="102">
        <v>4</v>
      </c>
      <c r="J128" s="103">
        <v>3600</v>
      </c>
      <c r="K128" s="104">
        <f t="shared" si="34"/>
        <v>900</v>
      </c>
      <c r="L128" s="105">
        <v>4</v>
      </c>
      <c r="M128" s="103">
        <f t="shared" si="42"/>
        <v>3256.2773768379329</v>
      </c>
      <c r="N128" s="104">
        <f t="shared" si="35"/>
        <v>814.06934420948323</v>
      </c>
      <c r="O128" s="106">
        <f t="shared" si="36"/>
        <v>0</v>
      </c>
      <c r="P128" s="107">
        <f t="shared" si="37"/>
        <v>-85.930655790516767</v>
      </c>
      <c r="Q128" s="108">
        <f t="shared" si="38"/>
        <v>0.90452149356609246</v>
      </c>
      <c r="R128" s="303"/>
      <c r="S128" s="46">
        <v>0.80277777777777748</v>
      </c>
      <c r="T128" s="47">
        <v>0.81934027777777751</v>
      </c>
      <c r="U128" s="109">
        <v>13.683333333333287</v>
      </c>
      <c r="V128" s="110">
        <v>23.861603606831551</v>
      </c>
      <c r="W128" s="111"/>
      <c r="X128" s="114"/>
      <c r="Y128" s="294"/>
      <c r="Z128" s="295"/>
      <c r="AA128" s="170">
        <f t="shared" si="39"/>
        <v>-343.72262316206707</v>
      </c>
      <c r="AB128" s="108">
        <f t="shared" si="40"/>
        <v>0.90452149356609246</v>
      </c>
      <c r="AC128" s="308"/>
    </row>
    <row r="129" spans="1:29" ht="15.75" customHeight="1">
      <c r="A129" s="298"/>
      <c r="B129" s="98" t="s">
        <v>118</v>
      </c>
      <c r="C129" s="292" t="s">
        <v>141</v>
      </c>
      <c r="D129" s="293"/>
      <c r="E129" s="99">
        <v>14.28</v>
      </c>
      <c r="F129" s="100">
        <v>2232</v>
      </c>
      <c r="G129" s="119">
        <f t="shared" si="41"/>
        <v>31872.959999999999</v>
      </c>
      <c r="H129" s="26">
        <v>2</v>
      </c>
      <c r="I129" s="102">
        <v>3</v>
      </c>
      <c r="J129" s="103">
        <v>3600</v>
      </c>
      <c r="K129" s="104">
        <f t="shared" si="34"/>
        <v>1200</v>
      </c>
      <c r="L129" s="105">
        <v>3</v>
      </c>
      <c r="M129" s="103">
        <f t="shared" si="42"/>
        <v>3255.4469426858536</v>
      </c>
      <c r="N129" s="104">
        <f t="shared" si="35"/>
        <v>1085.1489808952845</v>
      </c>
      <c r="O129" s="106">
        <f t="shared" si="36"/>
        <v>0</v>
      </c>
      <c r="P129" s="107">
        <f t="shared" si="37"/>
        <v>-114.85101910471553</v>
      </c>
      <c r="Q129" s="108">
        <f t="shared" si="38"/>
        <v>0.90429081741273709</v>
      </c>
      <c r="R129" s="303"/>
      <c r="S129" s="46">
        <v>0.82847222222222183</v>
      </c>
      <c r="T129" s="118">
        <v>0.8570370370370366</v>
      </c>
      <c r="U129" s="109">
        <v>13.149999999999817</v>
      </c>
      <c r="V129" s="110">
        <v>41.137208609983205</v>
      </c>
      <c r="W129" s="111"/>
      <c r="X129" s="49"/>
      <c r="Y129" s="294"/>
      <c r="Z129" s="295"/>
      <c r="AA129" s="170">
        <f t="shared" si="39"/>
        <v>-344.55305731414637</v>
      </c>
      <c r="AB129" s="108">
        <f t="shared" si="40"/>
        <v>0.90429081741273709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589</v>
      </c>
      <c r="G130" s="119">
        <f t="shared" si="41"/>
        <v>14018.2</v>
      </c>
      <c r="H130" s="60"/>
      <c r="I130" s="102">
        <v>4</v>
      </c>
      <c r="J130" s="103">
        <v>3600</v>
      </c>
      <c r="K130" s="104">
        <f t="shared" si="34"/>
        <v>900</v>
      </c>
      <c r="L130" s="105">
        <v>4</v>
      </c>
      <c r="M130" s="103">
        <f t="shared" si="42"/>
        <v>3256.4938923860682</v>
      </c>
      <c r="N130" s="104">
        <f t="shared" si="35"/>
        <v>814.12347309651705</v>
      </c>
      <c r="O130" s="121">
        <f t="shared" si="36"/>
        <v>0</v>
      </c>
      <c r="P130" s="122">
        <f t="shared" si="37"/>
        <v>-85.876526903482954</v>
      </c>
      <c r="Q130" s="123">
        <f t="shared" si="38"/>
        <v>0.90458163677390779</v>
      </c>
      <c r="R130" s="303"/>
      <c r="S130" s="46">
        <v>0.86666666666666625</v>
      </c>
      <c r="T130" s="118">
        <v>0.87420138888888843</v>
      </c>
      <c r="U130" s="109">
        <v>13.866666666666703</v>
      </c>
      <c r="V130" s="110">
        <v>10.852162223496755</v>
      </c>
      <c r="W130" s="111"/>
      <c r="X130" s="114"/>
      <c r="Y130" s="294"/>
      <c r="Z130" s="295"/>
      <c r="AA130" s="170">
        <f t="shared" si="39"/>
        <v>-343.50610761393182</v>
      </c>
      <c r="AB130" s="108">
        <f t="shared" si="40"/>
        <v>0.90458163677390779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693</v>
      </c>
      <c r="G131" s="119">
        <f t="shared" si="41"/>
        <v>17200.259999999998</v>
      </c>
      <c r="H131" s="60"/>
      <c r="I131" s="102">
        <v>5</v>
      </c>
      <c r="J131" s="103">
        <v>3600</v>
      </c>
      <c r="K131" s="104">
        <f t="shared" si="34"/>
        <v>720</v>
      </c>
      <c r="L131" s="116">
        <v>5</v>
      </c>
      <c r="M131" s="103">
        <f t="shared" si="42"/>
        <v>3258.2474179948299</v>
      </c>
      <c r="N131" s="104">
        <f t="shared" si="35"/>
        <v>651.64948359896596</v>
      </c>
      <c r="O131" s="121">
        <f t="shared" si="36"/>
        <v>0</v>
      </c>
      <c r="P131" s="122">
        <f t="shared" si="37"/>
        <v>-68.350516401034042</v>
      </c>
      <c r="Q131" s="123">
        <f t="shared" si="38"/>
        <v>0.90506872722078602</v>
      </c>
      <c r="R131" s="303"/>
      <c r="S131" s="46">
        <v>0.88333333333333286</v>
      </c>
      <c r="T131" s="118">
        <v>0.89218749999999958</v>
      </c>
      <c r="U131" s="109">
        <v>13.149999999999977</v>
      </c>
      <c r="V131" s="110">
        <v>12.761461812371788</v>
      </c>
      <c r="W131" s="111"/>
      <c r="X131" s="114"/>
      <c r="Y131" s="294"/>
      <c r="Z131" s="295"/>
      <c r="AA131" s="170">
        <f t="shared" si="39"/>
        <v>-341.7525820051701</v>
      </c>
      <c r="AB131" s="108">
        <f t="shared" si="40"/>
        <v>0.90506872722078613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836</v>
      </c>
      <c r="G132" s="119">
        <f t="shared" si="41"/>
        <v>20699.36</v>
      </c>
      <c r="H132" s="60"/>
      <c r="I132" s="102">
        <v>4</v>
      </c>
      <c r="J132" s="103">
        <v>3600</v>
      </c>
      <c r="K132" s="104">
        <f t="shared" si="34"/>
        <v>900</v>
      </c>
      <c r="L132" s="116">
        <v>4</v>
      </c>
      <c r="M132" s="103">
        <f t="shared" si="42"/>
        <v>3253.7247501443571</v>
      </c>
      <c r="N132" s="104">
        <f t="shared" si="35"/>
        <v>813.43118753608928</v>
      </c>
      <c r="O132" s="121">
        <f t="shared" si="36"/>
        <v>0</v>
      </c>
      <c r="P132" s="122">
        <f t="shared" si="37"/>
        <v>-86.568812463910717</v>
      </c>
      <c r="Q132" s="123">
        <f t="shared" si="38"/>
        <v>0.90381243059565475</v>
      </c>
      <c r="R132" s="303"/>
      <c r="S132" s="46">
        <v>0.90138888888888835</v>
      </c>
      <c r="T132" s="118">
        <v>0.9120833333333328</v>
      </c>
      <c r="U132" s="109">
        <v>13.249999999999833</v>
      </c>
      <c r="V132" s="110">
        <v>15.416178027282291</v>
      </c>
      <c r="W132" s="124"/>
      <c r="X132" s="125"/>
      <c r="Y132" s="294"/>
      <c r="Z132" s="295"/>
      <c r="AA132" s="170">
        <f t="shared" si="39"/>
        <v>-346.27524985564287</v>
      </c>
      <c r="AB132" s="108">
        <f t="shared" si="40"/>
        <v>0.90381243059565475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1258</v>
      </c>
      <c r="G133" s="119">
        <f t="shared" si="41"/>
        <v>22870.44</v>
      </c>
      <c r="H133" s="60"/>
      <c r="I133" s="102">
        <v>3</v>
      </c>
      <c r="J133" s="103">
        <v>3600</v>
      </c>
      <c r="K133" s="104">
        <f t="shared" si="34"/>
        <v>1200</v>
      </c>
      <c r="L133" s="116">
        <v>3</v>
      </c>
      <c r="M133" s="103">
        <f t="shared" si="42"/>
        <v>3256.3210314661078</v>
      </c>
      <c r="N133" s="104">
        <f t="shared" si="35"/>
        <v>1085.4403438220359</v>
      </c>
      <c r="O133" s="121">
        <f t="shared" si="36"/>
        <v>0</v>
      </c>
      <c r="P133" s="122">
        <f t="shared" si="37"/>
        <v>-114.55965617796414</v>
      </c>
      <c r="Q133" s="123">
        <f t="shared" si="38"/>
        <v>0.90453361985169656</v>
      </c>
      <c r="R133" s="303"/>
      <c r="S133" s="46">
        <v>0.92152777777777717</v>
      </c>
      <c r="T133" s="118">
        <v>0.93761574074074017</v>
      </c>
      <c r="U133" s="109">
        <v>13.599999999999888</v>
      </c>
      <c r="V133" s="110">
        <v>23.179532752032223</v>
      </c>
      <c r="W133" s="124"/>
      <c r="X133" s="125"/>
      <c r="Y133" s="294"/>
      <c r="Z133" s="295"/>
      <c r="AA133" s="170">
        <f t="shared" si="39"/>
        <v>-343.6789685338922</v>
      </c>
      <c r="AB133" s="108">
        <f t="shared" si="40"/>
        <v>0.90453361985169656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1936</v>
      </c>
      <c r="G134" s="119">
        <f t="shared" si="41"/>
        <v>34635.040000000001</v>
      </c>
      <c r="H134" s="60"/>
      <c r="I134" s="102">
        <v>4</v>
      </c>
      <c r="J134" s="103">
        <v>3600</v>
      </c>
      <c r="K134" s="104">
        <f t="shared" si="34"/>
        <v>900</v>
      </c>
      <c r="L134" s="116">
        <v>4</v>
      </c>
      <c r="M134" s="103">
        <f t="shared" si="42"/>
        <v>3256.2773768379325</v>
      </c>
      <c r="N134" s="104">
        <f t="shared" si="35"/>
        <v>814.06934420948312</v>
      </c>
      <c r="O134" s="121">
        <f t="shared" si="36"/>
        <v>0</v>
      </c>
      <c r="P134" s="122">
        <f t="shared" si="37"/>
        <v>-85.93065579051688</v>
      </c>
      <c r="Q134" s="123">
        <f t="shared" si="38"/>
        <v>0.90452149356609235</v>
      </c>
      <c r="R134" s="303"/>
      <c r="S134" s="46">
        <v>0.94791666666666596</v>
      </c>
      <c r="T134" s="118">
        <v>0.97268518518518443</v>
      </c>
      <c r="U134" s="109">
        <v>14.833333333333147</v>
      </c>
      <c r="V134" s="110">
        <v>35.672636743494891</v>
      </c>
      <c r="W134" s="124"/>
      <c r="X134" s="125"/>
      <c r="Y134" s="294"/>
      <c r="Z134" s="295"/>
      <c r="AA134" s="170">
        <f t="shared" si="39"/>
        <v>-343.72262316206752</v>
      </c>
      <c r="AB134" s="108">
        <f t="shared" si="40"/>
        <v>0.90452149356609235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3635</v>
      </c>
      <c r="G135" s="119">
        <f t="shared" si="41"/>
        <v>51907.799999999996</v>
      </c>
      <c r="H135" s="60"/>
      <c r="I135" s="102">
        <v>3</v>
      </c>
      <c r="J135" s="103">
        <v>3600</v>
      </c>
      <c r="K135" s="104">
        <f t="shared" si="34"/>
        <v>1200</v>
      </c>
      <c r="L135" s="116">
        <v>3</v>
      </c>
      <c r="M135" s="103">
        <f t="shared" si="42"/>
        <v>3255.4469426858536</v>
      </c>
      <c r="N135" s="104">
        <f t="shared" si="35"/>
        <v>1085.1489808952845</v>
      </c>
      <c r="O135" s="121">
        <f t="shared" si="36"/>
        <v>0</v>
      </c>
      <c r="P135" s="122">
        <f t="shared" si="37"/>
        <v>-114.85101910471553</v>
      </c>
      <c r="Q135" s="123">
        <f t="shared" si="38"/>
        <v>0.90429081741273709</v>
      </c>
      <c r="R135" s="303"/>
      <c r="S135" s="46">
        <v>0.98194444444444373</v>
      </c>
      <c r="T135" s="118">
        <v>1.0284606481481475</v>
      </c>
      <c r="U135" s="109">
        <v>13.333333333333393</v>
      </c>
      <c r="V135" s="110">
        <v>66.995409183373184</v>
      </c>
      <c r="W135" s="124"/>
      <c r="X135" s="125"/>
      <c r="Y135" s="294"/>
      <c r="Z135" s="295"/>
      <c r="AA135" s="170">
        <f t="shared" si="39"/>
        <v>-344.55305731414637</v>
      </c>
      <c r="AB135" s="108">
        <f t="shared" si="40"/>
        <v>0.90429081741273709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43">AVERAGE(I124:I139)</f>
        <v>3.8333333333333335</v>
      </c>
      <c r="J140" s="135">
        <f t="shared" si="43"/>
        <v>3600</v>
      </c>
      <c r="K140" s="136">
        <f>J140/I140</f>
        <v>939.13043478260863</v>
      </c>
      <c r="L140" s="134">
        <f>AVERAGE(L124:L139)</f>
        <v>3.8333333333333335</v>
      </c>
      <c r="M140" s="135">
        <f>AVERAGE(M124:M139)</f>
        <v>3256.0852352525249</v>
      </c>
      <c r="N140" s="136">
        <f>M140/L140</f>
        <v>849.41353963109339</v>
      </c>
      <c r="O140" s="137">
        <f>L140-I140</f>
        <v>0</v>
      </c>
      <c r="P140" s="138">
        <f>N140-K140</f>
        <v>-89.716895151515246</v>
      </c>
      <c r="Q140" s="139">
        <f>N140/K140</f>
        <v>0.90446812090347917</v>
      </c>
      <c r="R140" s="304"/>
      <c r="S140" s="140">
        <v>0.73124999999999996</v>
      </c>
      <c r="T140" s="141">
        <v>1.0284606481481475</v>
      </c>
      <c r="U140" s="142"/>
      <c r="V140" s="164"/>
      <c r="W140" s="165"/>
      <c r="X140" s="136"/>
      <c r="Y140" s="290"/>
      <c r="Z140" s="291"/>
      <c r="AA140" s="172">
        <f>M140-J140</f>
        <v>-343.91476474747515</v>
      </c>
      <c r="AB140" s="139">
        <f>M140/J140</f>
        <v>0.90446812090347917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13" priority="1" operator="greaterThan">
      <formula>0</formula>
    </cfRule>
  </conditionalFormatting>
  <conditionalFormatting sqref="P5:P140 AA5:AA140">
    <cfRule type="cellIs" dxfId="412" priority="4" operator="lessThan">
      <formula>0</formula>
    </cfRule>
  </conditionalFormatting>
  <conditionalFormatting sqref="Q5:Q140 AB5:AB140">
    <cfRule type="cellIs" dxfId="411" priority="2" operator="greaterThan">
      <formula>1</formula>
    </cfRule>
    <cfRule type="cellIs" dxfId="410" priority="3" operator="lessThan">
      <formula>0.8</formula>
    </cfRule>
  </conditionalFormatting>
  <conditionalFormatting sqref="AC5:AC6 R5:R140 AC73:AC78">
    <cfRule type="cellIs" dxfId="409" priority="5" operator="lessThan">
      <formula>0.8</formula>
    </cfRule>
  </conditionalFormatting>
  <conditionalFormatting sqref="AC12:AC20">
    <cfRule type="cellIs" dxfId="408" priority="12" operator="lessThan">
      <formula>0.8</formula>
    </cfRule>
  </conditionalFormatting>
  <conditionalFormatting sqref="AC22">
    <cfRule type="cellIs" dxfId="407" priority="11" operator="lessThan">
      <formula>0.8</formula>
    </cfRule>
  </conditionalFormatting>
  <conditionalFormatting sqref="AC39">
    <cfRule type="cellIs" dxfId="406" priority="7" operator="lessThan">
      <formula>0.8</formula>
    </cfRule>
  </conditionalFormatting>
  <conditionalFormatting sqref="AC56:AC61">
    <cfRule type="cellIs" dxfId="405" priority="6" operator="lessThan">
      <formula>0.8</formula>
    </cfRule>
  </conditionalFormatting>
  <conditionalFormatting sqref="AC90">
    <cfRule type="cellIs" dxfId="404" priority="10" operator="lessThan">
      <formula>0.8</formula>
    </cfRule>
  </conditionalFormatting>
  <conditionalFormatting sqref="AC107">
    <cfRule type="cellIs" dxfId="403" priority="9" operator="lessThan">
      <formula>0.8</formula>
    </cfRule>
  </conditionalFormatting>
  <conditionalFormatting sqref="AC124:AC129">
    <cfRule type="cellIs" dxfId="402" priority="8" operator="lessThan">
      <formula>0.8</formula>
    </cfRule>
  </conditionalFormatting>
  <dataValidations count="1">
    <dataValidation type="list" allowBlank="1" showInputMessage="1" showErrorMessage="1" sqref="Y5:Z140" xr:uid="{C7B71A52-E366-467D-8FEE-ABAB6152064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9828-B226-4783-A420-A9506F88F8FE}">
  <sheetPr codeName="工作表24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56317</v>
      </c>
      <c r="E1" s="86" t="s">
        <v>3</v>
      </c>
      <c r="F1" s="87">
        <f>SUM(G5:G140)</f>
        <v>2360747.09</v>
      </c>
      <c r="G1" s="88" t="s">
        <v>84</v>
      </c>
      <c r="H1" s="89">
        <f>L21+L38+L55+L72+L89+L106+L123+L140</f>
        <v>136.93333333333334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46283</v>
      </c>
      <c r="B2" s="348"/>
      <c r="C2" s="90" t="s">
        <v>40</v>
      </c>
      <c r="D2" s="91">
        <f>AVERAGE(N21,N38,N55,N72,N89,N106,N123,N140)</f>
        <v>208.30638086943983</v>
      </c>
      <c r="E2" s="91" t="s">
        <v>91</v>
      </c>
      <c r="F2" s="92">
        <f>F1/D1</f>
        <v>41.918907079567447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3822</v>
      </c>
      <c r="G5" s="146">
        <f>E5*F5</f>
        <v>75293.399999999994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1084.6472881768489</v>
      </c>
      <c r="N5" s="150">
        <f>M5/L5</f>
        <v>83.434406782834529</v>
      </c>
      <c r="O5" s="152">
        <f>L5-I5</f>
        <v>0</v>
      </c>
      <c r="P5" s="153">
        <f>N5-K5</f>
        <v>-8.8732855248577778</v>
      </c>
      <c r="Q5" s="154">
        <f>N5/K5</f>
        <v>0.90387274014737407</v>
      </c>
      <c r="R5" s="302">
        <f>Q21</f>
        <v>0.90308313437312515</v>
      </c>
      <c r="S5" s="155">
        <v>0.25</v>
      </c>
      <c r="T5" s="156">
        <v>0.39681712962962962</v>
      </c>
      <c r="U5" s="157"/>
      <c r="V5" s="158">
        <v>211.42356828776764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-115.35271182315114</v>
      </c>
      <c r="AF5" s="130">
        <f>M5/J5</f>
        <v>0.90387274014737407</v>
      </c>
      <c r="AG5" s="381">
        <f>AF21</f>
        <v>0.90308313437312537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2964</v>
      </c>
      <c r="G6" s="101">
        <f>E6*F6</f>
        <v>167258.51999999999</v>
      </c>
      <c r="H6" s="26"/>
      <c r="I6" s="102">
        <v>24</v>
      </c>
      <c r="J6" s="103">
        <v>2000</v>
      </c>
      <c r="K6" s="104">
        <f>J6/I6</f>
        <v>83.333333333333329</v>
      </c>
      <c r="L6" s="105">
        <v>24</v>
      </c>
      <c r="M6" s="103">
        <f>F6/V6*60</f>
        <v>1805.9548219448413</v>
      </c>
      <c r="N6" s="104">
        <f>M6/L6</f>
        <v>75.248117581035061</v>
      </c>
      <c r="O6" s="106">
        <f>L6-I6</f>
        <v>0</v>
      </c>
      <c r="P6" s="107">
        <f>N6-K6</f>
        <v>-8.0852157522982679</v>
      </c>
      <c r="Q6" s="108">
        <f>N6/K6</f>
        <v>0.90297741097242079</v>
      </c>
      <c r="R6" s="303"/>
      <c r="S6" s="46">
        <v>0.4</v>
      </c>
      <c r="T6" s="47">
        <v>0.46837962962962965</v>
      </c>
      <c r="U6" s="109">
        <v>4.5833333333333837</v>
      </c>
      <c r="V6" s="110">
        <v>98.474224182686498</v>
      </c>
      <c r="W6" s="111">
        <v>0.46837962962962965</v>
      </c>
      <c r="X6" s="114">
        <v>0.50694444444444442</v>
      </c>
      <c r="Y6" s="12"/>
      <c r="Z6" s="196"/>
      <c r="AA6" s="294"/>
      <c r="AB6" s="295"/>
      <c r="AC6" s="12"/>
      <c r="AD6" s="196"/>
      <c r="AE6" s="115">
        <f>M6-J6</f>
        <v>-194.04517805515866</v>
      </c>
      <c r="AF6" s="108">
        <f>M6/J6</f>
        <v>0.90297741097242068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2973</v>
      </c>
      <c r="G7" s="101">
        <f>E7*F7</f>
        <v>176952.96000000002</v>
      </c>
      <c r="H7" s="26"/>
      <c r="I7" s="102">
        <v>24</v>
      </c>
      <c r="J7" s="103">
        <v>2000</v>
      </c>
      <c r="K7" s="104">
        <f>J7/I7</f>
        <v>83.333333333333329</v>
      </c>
      <c r="L7" s="105">
        <v>24</v>
      </c>
      <c r="M7" s="103">
        <f>F7/V7*60</f>
        <v>1805.430188618561</v>
      </c>
      <c r="N7" s="104">
        <f>M7/L7</f>
        <v>75.22625785910671</v>
      </c>
      <c r="O7" s="106">
        <f>L7-I7</f>
        <v>0</v>
      </c>
      <c r="P7" s="107">
        <f>N7-K7</f>
        <v>-8.1070754742266189</v>
      </c>
      <c r="Q7" s="108">
        <f>N7/K7</f>
        <v>0.90271509430928054</v>
      </c>
      <c r="R7" s="303"/>
      <c r="S7" s="46">
        <v>0.50694444444444442</v>
      </c>
      <c r="T7" s="47">
        <v>0.57555555555555549</v>
      </c>
      <c r="U7" s="109">
        <v>55.533333333333275</v>
      </c>
      <c r="V7" s="110">
        <v>98.801937136372374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-194.56981138143897</v>
      </c>
      <c r="AF7" s="108">
        <f>M7/J7</f>
        <v>0.90271509430928054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0">AVERAGE(I5:I20)</f>
        <v>20.333333333333332</v>
      </c>
      <c r="J21" s="135">
        <f t="shared" si="0"/>
        <v>1733.3333333333333</v>
      </c>
      <c r="K21" s="136">
        <f t="shared" ref="K21:K26" si="1">J21/I21</f>
        <v>85.245901639344268</v>
      </c>
      <c r="L21" s="134">
        <f>AVERAGE(L5:L20)</f>
        <v>20.333333333333332</v>
      </c>
      <c r="M21" s="135">
        <f>AVERAGE(M5:M20)</f>
        <v>1565.3440995800838</v>
      </c>
      <c r="N21" s="136">
        <f t="shared" ref="N21:N26" si="2">M21/L21</f>
        <v>76.984136044922153</v>
      </c>
      <c r="O21" s="137">
        <f t="shared" ref="O21:O26" si="3">L21-I21</f>
        <v>0</v>
      </c>
      <c r="P21" s="138">
        <f t="shared" ref="P21:P26" si="4">N21-K21</f>
        <v>-8.2617655944221156</v>
      </c>
      <c r="Q21" s="139">
        <f t="shared" ref="Q21:Q26" si="5">N21/K21</f>
        <v>0.90308313437312515</v>
      </c>
      <c r="R21" s="304"/>
      <c r="S21" s="140">
        <v>0.25</v>
      </c>
      <c r="T21" s="141">
        <v>0.57555555555555549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6">M21-J21</f>
        <v>-167.98923375324944</v>
      </c>
      <c r="AF21" s="139">
        <f t="shared" ref="AF21:AF26" si="7">M21/J21</f>
        <v>0.90308313437312537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1507</v>
      </c>
      <c r="G22" s="146">
        <f>E22*F22</f>
        <v>54930.15</v>
      </c>
      <c r="H22" s="147"/>
      <c r="I22" s="151">
        <v>20</v>
      </c>
      <c r="J22" s="149">
        <v>2100</v>
      </c>
      <c r="K22" s="150">
        <f t="shared" si="1"/>
        <v>105</v>
      </c>
      <c r="L22" s="151">
        <v>20</v>
      </c>
      <c r="M22" s="149">
        <f>F22/V22*60</f>
        <v>1893.9083422374997</v>
      </c>
      <c r="N22" s="150">
        <f t="shared" si="2"/>
        <v>94.695417111874988</v>
      </c>
      <c r="O22" s="152">
        <f t="shared" si="3"/>
        <v>0</v>
      </c>
      <c r="P22" s="153">
        <f t="shared" si="4"/>
        <v>-10.304582888125012</v>
      </c>
      <c r="Q22" s="154">
        <f t="shared" si="5"/>
        <v>0.9018611153511904</v>
      </c>
      <c r="R22" s="302">
        <f>Q38</f>
        <v>0.89872128437439192</v>
      </c>
      <c r="S22" s="155">
        <v>0.29166666666666669</v>
      </c>
      <c r="T22" s="156">
        <v>0.32481481481481483</v>
      </c>
      <c r="U22" s="157"/>
      <c r="V22" s="158">
        <v>47.742542753244372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6"/>
        <v>-206.09165776250029</v>
      </c>
      <c r="AF22" s="154">
        <f t="shared" si="7"/>
        <v>0.90186111535119029</v>
      </c>
      <c r="AG22" s="374">
        <f>AF38</f>
        <v>0.91651774545111275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673</v>
      </c>
      <c r="G23" s="101">
        <f>E23*F23</f>
        <v>34619.119999999995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1801.3709154418136</v>
      </c>
      <c r="N23" s="104">
        <f t="shared" si="2"/>
        <v>94.808995549569133</v>
      </c>
      <c r="O23" s="106">
        <f t="shared" si="3"/>
        <v>0</v>
      </c>
      <c r="P23" s="107">
        <f t="shared" si="4"/>
        <v>-10.454162345167703</v>
      </c>
      <c r="Q23" s="108">
        <f t="shared" si="5"/>
        <v>0.9006854577209068</v>
      </c>
      <c r="R23" s="303"/>
      <c r="S23" s="46">
        <v>0.32777777777777778</v>
      </c>
      <c r="T23" s="47">
        <v>0.34333333333333332</v>
      </c>
      <c r="U23" s="109">
        <v>5</v>
      </c>
      <c r="V23" s="110">
        <v>22.416260667834859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6"/>
        <v>-198.62908455818638</v>
      </c>
      <c r="AF23" s="108">
        <f t="shared" si="7"/>
        <v>0.9006854577209068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1722</v>
      </c>
      <c r="G24" s="101">
        <f>E24*F24</f>
        <v>105196.98000000001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1805.4426614057977</v>
      </c>
      <c r="N24" s="104">
        <f t="shared" si="2"/>
        <v>90.272133070289883</v>
      </c>
      <c r="O24" s="106">
        <f t="shared" si="3"/>
        <v>0</v>
      </c>
      <c r="P24" s="107">
        <f t="shared" si="4"/>
        <v>-9.7278669297101175</v>
      </c>
      <c r="Q24" s="108">
        <f t="shared" si="5"/>
        <v>0.90272133070289884</v>
      </c>
      <c r="R24" s="303"/>
      <c r="S24" s="46">
        <v>0.34652777777777777</v>
      </c>
      <c r="T24" s="47">
        <v>0.38626157407407408</v>
      </c>
      <c r="U24" s="109">
        <v>4.5999999999999996</v>
      </c>
      <c r="V24" s="110">
        <v>57.226962787923974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6"/>
        <v>-194.55733859420229</v>
      </c>
      <c r="AF24" s="108">
        <f t="shared" si="7"/>
        <v>0.90272133070289884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4384</v>
      </c>
      <c r="G25" s="101">
        <f>E25*F25</f>
        <v>106750.40000000001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2577.5707323992715</v>
      </c>
      <c r="N25" s="104">
        <f t="shared" si="2"/>
        <v>117.1623060181487</v>
      </c>
      <c r="O25" s="106">
        <f t="shared" si="3"/>
        <v>1</v>
      </c>
      <c r="P25" s="107">
        <f t="shared" si="4"/>
        <v>-15.694836838994163</v>
      </c>
      <c r="Q25" s="108">
        <f t="shared" si="5"/>
        <v>0.88186681949144174</v>
      </c>
      <c r="R25" s="303"/>
      <c r="S25" s="46">
        <v>0.39027777777777772</v>
      </c>
      <c r="T25" s="47">
        <v>0.46113425925925922</v>
      </c>
      <c r="U25" s="109">
        <v>5.7833333333332515</v>
      </c>
      <c r="V25" s="110">
        <v>102.04957586368749</v>
      </c>
      <c r="W25" s="111">
        <v>0.46113425925925922</v>
      </c>
      <c r="X25" s="114">
        <v>0.49999999999999989</v>
      </c>
      <c r="Y25" s="12"/>
      <c r="Z25" s="196"/>
      <c r="AA25" s="294"/>
      <c r="AB25" s="295"/>
      <c r="AC25" s="12"/>
      <c r="AD25" s="196"/>
      <c r="AE25" s="115">
        <f t="shared" si="6"/>
        <v>-212.42926760072851</v>
      </c>
      <c r="AF25" s="108">
        <f t="shared" si="7"/>
        <v>0.92386047756246292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1492</v>
      </c>
      <c r="G26" s="101">
        <f>E26*F26</f>
        <v>44715.24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2"/>
        <v>119.39248251748251</v>
      </c>
      <c r="O26" s="106">
        <f t="shared" si="3"/>
        <v>1</v>
      </c>
      <c r="P26" s="107">
        <f t="shared" si="4"/>
        <v>-13.464660339660355</v>
      </c>
      <c r="Q26" s="108">
        <f t="shared" si="5"/>
        <v>0.89865309421761019</v>
      </c>
      <c r="R26" s="303"/>
      <c r="S26" s="46">
        <v>0.49999999999999989</v>
      </c>
      <c r="T26" s="47">
        <v>0.52365740740740729</v>
      </c>
      <c r="U26" s="109">
        <v>55.966666666666569</v>
      </c>
      <c r="V26" s="110">
        <v>34.081634147234325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6"/>
        <v>-163.36538461538476</v>
      </c>
      <c r="AF26" s="108">
        <f t="shared" si="7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8">AVERAGE(I22:I37)</f>
        <v>20.2</v>
      </c>
      <c r="J38" s="135">
        <f t="shared" si="8"/>
        <v>2336</v>
      </c>
      <c r="K38" s="136">
        <f t="shared" ref="K38:K44" si="9">J38/I38</f>
        <v>115.64356435643565</v>
      </c>
      <c r="L38" s="134">
        <f>AVERAGE(L22:L37)</f>
        <v>20.6</v>
      </c>
      <c r="M38" s="135">
        <f>AVERAGE(M22:M37)</f>
        <v>2140.9854533737994</v>
      </c>
      <c r="N38" s="136">
        <f t="shared" ref="N38:N44" si="10">M38/L38</f>
        <v>103.9313326880485</v>
      </c>
      <c r="O38" s="137">
        <f t="shared" ref="O38:O44" si="11">L38-I38</f>
        <v>0.40000000000000213</v>
      </c>
      <c r="P38" s="138">
        <f t="shared" ref="P38:P44" si="12">N38-K38</f>
        <v>-11.712231668387147</v>
      </c>
      <c r="Q38" s="139">
        <f t="shared" ref="Q38:Q44" si="13">N38/K38</f>
        <v>0.89872128437439192</v>
      </c>
      <c r="R38" s="304"/>
      <c r="S38" s="140">
        <v>0.29166666666666669</v>
      </c>
      <c r="T38" s="141">
        <v>0.52365740740740729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4">M38-J38</f>
        <v>-195.01454662620063</v>
      </c>
      <c r="AF38" s="139">
        <f t="shared" ref="AF38:AF44" si="15">M38/J38</f>
        <v>0.91651774545111275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1745</v>
      </c>
      <c r="G39" s="146">
        <f t="shared" ref="G39:G44" si="16">E39*F39</f>
        <v>124854.75</v>
      </c>
      <c r="H39" s="147"/>
      <c r="I39" s="148">
        <v>22</v>
      </c>
      <c r="J39" s="149">
        <v>2000</v>
      </c>
      <c r="K39" s="150">
        <f t="shared" si="9"/>
        <v>90.909090909090907</v>
      </c>
      <c r="L39" s="151">
        <v>22</v>
      </c>
      <c r="M39" s="149">
        <f t="shared" ref="M39:M44" si="17">F39/V39*60</f>
        <v>1806.2185926713989</v>
      </c>
      <c r="N39" s="150">
        <f t="shared" si="10"/>
        <v>82.100845121427227</v>
      </c>
      <c r="O39" s="152">
        <f t="shared" si="11"/>
        <v>0</v>
      </c>
      <c r="P39" s="153">
        <f t="shared" si="12"/>
        <v>-8.8082457876636795</v>
      </c>
      <c r="Q39" s="154">
        <f t="shared" si="13"/>
        <v>0.90310929633569947</v>
      </c>
      <c r="R39" s="302">
        <f>Q55</f>
        <v>0.90278064903246436</v>
      </c>
      <c r="S39" s="155">
        <v>0.29166666666666669</v>
      </c>
      <c r="T39" s="156">
        <v>0.33190972222222226</v>
      </c>
      <c r="U39" s="157"/>
      <c r="V39" s="158">
        <v>57.966405851878982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4"/>
        <v>-193.78140732860106</v>
      </c>
      <c r="AF39" s="154">
        <f t="shared" si="15"/>
        <v>0.90310929633569947</v>
      </c>
      <c r="AG39" s="307">
        <f>AF55</f>
        <v>0.90278064903246436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1670</v>
      </c>
      <c r="G40" s="101">
        <f t="shared" si="16"/>
        <v>99431.8</v>
      </c>
      <c r="H40" s="26"/>
      <c r="I40" s="102">
        <v>23</v>
      </c>
      <c r="J40" s="103">
        <v>2000</v>
      </c>
      <c r="K40" s="104">
        <f t="shared" si="9"/>
        <v>86.956521739130437</v>
      </c>
      <c r="L40" s="105">
        <v>23</v>
      </c>
      <c r="M40" s="103">
        <f t="shared" si="17"/>
        <v>1805.2273887531585</v>
      </c>
      <c r="N40" s="104">
        <f t="shared" si="10"/>
        <v>78.488147337093849</v>
      </c>
      <c r="O40" s="106">
        <f t="shared" si="11"/>
        <v>0</v>
      </c>
      <c r="P40" s="107">
        <f t="shared" si="12"/>
        <v>-8.4683744020365879</v>
      </c>
      <c r="Q40" s="108">
        <f t="shared" si="13"/>
        <v>0.90261369437657923</v>
      </c>
      <c r="R40" s="303"/>
      <c r="S40" s="46">
        <v>0.33472222222222225</v>
      </c>
      <c r="T40" s="47">
        <v>0.37326388888888895</v>
      </c>
      <c r="U40" s="109">
        <v>5</v>
      </c>
      <c r="V40" s="110">
        <v>55.505472952748917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4"/>
        <v>-194.77261124684151</v>
      </c>
      <c r="AF40" s="108">
        <f t="shared" si="15"/>
        <v>0.90261369437657923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826</v>
      </c>
      <c r="G41" s="101">
        <f t="shared" si="16"/>
        <v>52797.919999999998</v>
      </c>
      <c r="H41" s="26"/>
      <c r="I41" s="102">
        <v>24</v>
      </c>
      <c r="J41" s="103">
        <v>2000</v>
      </c>
      <c r="K41" s="104">
        <f t="shared" si="9"/>
        <v>83.333333333333329</v>
      </c>
      <c r="L41" s="105">
        <v>24</v>
      </c>
      <c r="M41" s="103">
        <f t="shared" si="17"/>
        <v>1807.0009003877169</v>
      </c>
      <c r="N41" s="104">
        <f t="shared" si="10"/>
        <v>75.291704182821533</v>
      </c>
      <c r="O41" s="106">
        <f t="shared" si="11"/>
        <v>0</v>
      </c>
      <c r="P41" s="107">
        <f t="shared" si="12"/>
        <v>-8.0416291505117954</v>
      </c>
      <c r="Q41" s="108">
        <f t="shared" si="13"/>
        <v>0.9035004501938585</v>
      </c>
      <c r="R41" s="303"/>
      <c r="S41" s="46">
        <v>0.37708333333333333</v>
      </c>
      <c r="T41" s="47">
        <v>0.39612268518518517</v>
      </c>
      <c r="U41" s="109">
        <v>5.4999999999999005</v>
      </c>
      <c r="V41" s="110">
        <v>27.426660379287149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4"/>
        <v>-192.99909961228309</v>
      </c>
      <c r="AF41" s="108">
        <f t="shared" si="15"/>
        <v>0.9035004501938585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565</v>
      </c>
      <c r="G42" s="101">
        <f t="shared" si="16"/>
        <v>39131.9</v>
      </c>
      <c r="H42" s="26"/>
      <c r="I42" s="102">
        <v>24</v>
      </c>
      <c r="J42" s="103">
        <v>2000</v>
      </c>
      <c r="K42" s="104">
        <f t="shared" si="9"/>
        <v>83.333333333333329</v>
      </c>
      <c r="L42" s="105">
        <v>24</v>
      </c>
      <c r="M42" s="103">
        <f t="shared" si="17"/>
        <v>1802.9271364054471</v>
      </c>
      <c r="N42" s="104">
        <f t="shared" si="10"/>
        <v>75.121964016893628</v>
      </c>
      <c r="O42" s="106">
        <f t="shared" si="11"/>
        <v>0</v>
      </c>
      <c r="P42" s="107">
        <f t="shared" si="12"/>
        <v>-8.2113693164397006</v>
      </c>
      <c r="Q42" s="108">
        <f t="shared" si="13"/>
        <v>0.90146356820272355</v>
      </c>
      <c r="R42" s="303"/>
      <c r="S42" s="46">
        <v>0.39930555555555552</v>
      </c>
      <c r="T42" s="47">
        <v>0.41236111111111107</v>
      </c>
      <c r="U42" s="109">
        <v>4.5833333333333037</v>
      </c>
      <c r="V42" s="110">
        <v>18.802756537120796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4"/>
        <v>-197.07286359455293</v>
      </c>
      <c r="AF42" s="108">
        <f t="shared" si="15"/>
        <v>0.90146356820272355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1748</v>
      </c>
      <c r="G43" s="101">
        <f t="shared" si="16"/>
        <v>93972.479999999996</v>
      </c>
      <c r="H43" s="13"/>
      <c r="I43" s="102">
        <v>20</v>
      </c>
      <c r="J43" s="103">
        <v>2000</v>
      </c>
      <c r="K43" s="104">
        <f t="shared" si="9"/>
        <v>100</v>
      </c>
      <c r="L43" s="105">
        <v>20</v>
      </c>
      <c r="M43" s="103">
        <f t="shared" si="17"/>
        <v>1806.8443887848189</v>
      </c>
      <c r="N43" s="104">
        <f t="shared" si="10"/>
        <v>90.342219439240949</v>
      </c>
      <c r="O43" s="106">
        <f t="shared" si="11"/>
        <v>0</v>
      </c>
      <c r="P43" s="107">
        <f t="shared" si="12"/>
        <v>-9.6577805607590506</v>
      </c>
      <c r="Q43" s="108">
        <f t="shared" si="13"/>
        <v>0.90342219439240945</v>
      </c>
      <c r="R43" s="303"/>
      <c r="S43" s="46">
        <v>0.41597222222222219</v>
      </c>
      <c r="T43" s="47">
        <v>0.45627314814814812</v>
      </c>
      <c r="U43" s="109">
        <v>5.2000000000000135</v>
      </c>
      <c r="V43" s="110">
        <v>58.045950526230065</v>
      </c>
      <c r="W43" s="111">
        <v>0.45627314814814812</v>
      </c>
      <c r="X43" s="114">
        <v>0.49513888888888885</v>
      </c>
      <c r="Y43" s="12"/>
      <c r="Z43" s="196"/>
      <c r="AA43" s="294"/>
      <c r="AB43" s="295"/>
      <c r="AC43" s="12"/>
      <c r="AD43" s="196"/>
      <c r="AE43" s="115">
        <f t="shared" si="14"/>
        <v>-193.15561121518112</v>
      </c>
      <c r="AF43" s="108">
        <f t="shared" si="15"/>
        <v>0.90342219439240945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2116</v>
      </c>
      <c r="G44" s="119">
        <f t="shared" si="16"/>
        <v>124145.72</v>
      </c>
      <c r="H44" s="120"/>
      <c r="I44" s="102">
        <v>23</v>
      </c>
      <c r="J44" s="103">
        <v>2000</v>
      </c>
      <c r="K44" s="104">
        <f t="shared" si="9"/>
        <v>86.956521739130437</v>
      </c>
      <c r="L44" s="105">
        <v>23</v>
      </c>
      <c r="M44" s="103">
        <f t="shared" si="17"/>
        <v>1805.1493813870331</v>
      </c>
      <c r="N44" s="104">
        <f t="shared" si="10"/>
        <v>78.484755712479696</v>
      </c>
      <c r="O44" s="106">
        <f t="shared" si="11"/>
        <v>0</v>
      </c>
      <c r="P44" s="107">
        <f t="shared" si="12"/>
        <v>-8.4717660266507409</v>
      </c>
      <c r="Q44" s="108">
        <f t="shared" si="13"/>
        <v>0.90257469069351648</v>
      </c>
      <c r="R44" s="303"/>
      <c r="S44" s="46">
        <v>0.49513888888888885</v>
      </c>
      <c r="T44" s="118">
        <v>0.54396990740740736</v>
      </c>
      <c r="U44" s="109">
        <v>55.966666666666647</v>
      </c>
      <c r="V44" s="110">
        <v>70.332129467560748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4"/>
        <v>-194.85061861296685</v>
      </c>
      <c r="AF44" s="108">
        <f t="shared" si="15"/>
        <v>0.90257469069351659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18">AVERAGE(I39:I54)</f>
        <v>22.666666666666668</v>
      </c>
      <c r="J55" s="135">
        <f t="shared" si="18"/>
        <v>2000</v>
      </c>
      <c r="K55" s="136">
        <f t="shared" ref="K55:K61" si="19">J55/I55</f>
        <v>88.235294117647058</v>
      </c>
      <c r="L55" s="134">
        <f>AVERAGE(L39:L54)</f>
        <v>22.666666666666668</v>
      </c>
      <c r="M55" s="135">
        <f>AVERAGE(M39:M54)</f>
        <v>1805.5612980649287</v>
      </c>
      <c r="N55" s="136">
        <f t="shared" ref="N55:N61" si="20">M55/L55</f>
        <v>79.657116091099795</v>
      </c>
      <c r="O55" s="137">
        <f t="shared" ref="O55:O61" si="21">L55-I55</f>
        <v>0</v>
      </c>
      <c r="P55" s="138">
        <f t="shared" ref="P55:P61" si="22">N55-K55</f>
        <v>-8.5781780265472634</v>
      </c>
      <c r="Q55" s="139">
        <f t="shared" ref="Q55:Q61" si="23">N55/K55</f>
        <v>0.90278064903246436</v>
      </c>
      <c r="R55" s="304"/>
      <c r="S55" s="140">
        <v>0.29166666666666669</v>
      </c>
      <c r="T55" s="141">
        <v>0.54396990740740736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1" si="24">M55-J55</f>
        <v>-194.43870193507132</v>
      </c>
      <c r="AF55" s="139">
        <f t="shared" ref="AF55:AF61" si="25">M55/J55</f>
        <v>0.90278064903246436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1191</v>
      </c>
      <c r="G56" s="146">
        <f t="shared" ref="G56:G61" si="26">E56*F56</f>
        <v>34372.26</v>
      </c>
      <c r="H56" s="147"/>
      <c r="I56" s="148">
        <v>18</v>
      </c>
      <c r="J56" s="149">
        <v>3600</v>
      </c>
      <c r="K56" s="150">
        <f t="shared" si="19"/>
        <v>200</v>
      </c>
      <c r="L56" s="151">
        <v>18</v>
      </c>
      <c r="M56" s="149">
        <f t="shared" ref="M56:M61" si="27">F56/V56*60</f>
        <v>3192.7934728031528</v>
      </c>
      <c r="N56" s="150">
        <f t="shared" si="20"/>
        <v>177.37741515573072</v>
      </c>
      <c r="O56" s="152">
        <f t="shared" si="21"/>
        <v>0</v>
      </c>
      <c r="P56" s="153">
        <f t="shared" si="22"/>
        <v>-22.622584844269284</v>
      </c>
      <c r="Q56" s="154">
        <f t="shared" si="23"/>
        <v>0.88688707577865356</v>
      </c>
      <c r="R56" s="302">
        <f>Q72</f>
        <v>0.89971112220692029</v>
      </c>
      <c r="S56" s="155">
        <v>0.29166666666666669</v>
      </c>
      <c r="T56" s="156">
        <v>0.3071990740740741</v>
      </c>
      <c r="U56" s="157"/>
      <c r="V56" s="158">
        <v>22.381654375301892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24"/>
        <v>-407.20652719684722</v>
      </c>
      <c r="AF56" s="154">
        <f t="shared" si="25"/>
        <v>0.88688707577865356</v>
      </c>
      <c r="AG56" s="307">
        <f>AF72</f>
        <v>0.89971112220692029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732</v>
      </c>
      <c r="G57" s="101">
        <f t="shared" si="26"/>
        <v>26886.359999999997</v>
      </c>
      <c r="H57" s="26"/>
      <c r="I57" s="102">
        <v>21</v>
      </c>
      <c r="J57" s="103">
        <v>3600</v>
      </c>
      <c r="K57" s="104">
        <f t="shared" si="19"/>
        <v>171.42857142857142</v>
      </c>
      <c r="L57" s="105">
        <v>21</v>
      </c>
      <c r="M57" s="103">
        <f t="shared" si="27"/>
        <v>3193.0570138208668</v>
      </c>
      <c r="N57" s="104">
        <f t="shared" si="20"/>
        <v>152.05033399146984</v>
      </c>
      <c r="O57" s="106">
        <f t="shared" si="21"/>
        <v>0</v>
      </c>
      <c r="P57" s="107">
        <f t="shared" si="22"/>
        <v>-19.378237437101575</v>
      </c>
      <c r="Q57" s="108">
        <f t="shared" si="23"/>
        <v>0.88696028161690743</v>
      </c>
      <c r="R57" s="303"/>
      <c r="S57" s="46">
        <v>0.31041666666666667</v>
      </c>
      <c r="T57" s="47">
        <v>0.31996527777777778</v>
      </c>
      <c r="U57" s="109">
        <v>4.6333333333333115</v>
      </c>
      <c r="V57" s="110">
        <v>13.754843652930761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24"/>
        <v>-406.94298617913319</v>
      </c>
      <c r="AF57" s="108">
        <f t="shared" si="25"/>
        <v>0.88696028161690743</v>
      </c>
      <c r="AG57" s="308"/>
    </row>
    <row r="58" spans="1:33" ht="15.75" customHeight="1">
      <c r="A58" s="297"/>
      <c r="B58" s="98" t="s">
        <v>195</v>
      </c>
      <c r="C58" s="377" t="s">
        <v>205</v>
      </c>
      <c r="D58" s="377"/>
      <c r="E58" s="99">
        <v>46.93</v>
      </c>
      <c r="F58" s="100">
        <v>980</v>
      </c>
      <c r="G58" s="101">
        <f t="shared" si="26"/>
        <v>45991.4</v>
      </c>
      <c r="H58" s="26"/>
      <c r="I58" s="102">
        <v>23</v>
      </c>
      <c r="J58" s="103">
        <v>3600</v>
      </c>
      <c r="K58" s="104">
        <f t="shared" si="19"/>
        <v>156.52173913043478</v>
      </c>
      <c r="L58" s="105">
        <v>23</v>
      </c>
      <c r="M58" s="103">
        <f t="shared" si="27"/>
        <v>3257.3626424568324</v>
      </c>
      <c r="N58" s="104">
        <f t="shared" si="20"/>
        <v>141.62446271551445</v>
      </c>
      <c r="O58" s="106">
        <f t="shared" si="21"/>
        <v>0</v>
      </c>
      <c r="P58" s="107">
        <f t="shared" si="22"/>
        <v>-14.897276414920327</v>
      </c>
      <c r="Q58" s="108">
        <f t="shared" si="23"/>
        <v>0.90482295623800901</v>
      </c>
      <c r="R58" s="303"/>
      <c r="S58" s="46">
        <v>0.32361111111111113</v>
      </c>
      <c r="T58" s="47">
        <v>0.33614583333333337</v>
      </c>
      <c r="U58" s="109">
        <v>5.2500000000000213</v>
      </c>
      <c r="V58" s="110">
        <v>18.051413506618562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24"/>
        <v>-342.63735754316758</v>
      </c>
      <c r="AF58" s="108">
        <f t="shared" si="25"/>
        <v>0.90482295623800901</v>
      </c>
      <c r="AG58" s="308"/>
    </row>
    <row r="59" spans="1:33" ht="15.75" customHeight="1">
      <c r="A59" s="297"/>
      <c r="B59" s="98" t="s">
        <v>195</v>
      </c>
      <c r="C59" s="377" t="s">
        <v>215</v>
      </c>
      <c r="D59" s="377"/>
      <c r="E59" s="99">
        <v>36.729999999999997</v>
      </c>
      <c r="F59" s="100">
        <v>1967</v>
      </c>
      <c r="G59" s="101">
        <f t="shared" si="26"/>
        <v>72247.909999999989</v>
      </c>
      <c r="H59" s="26"/>
      <c r="I59" s="102">
        <v>19</v>
      </c>
      <c r="J59" s="103">
        <v>3600</v>
      </c>
      <c r="K59" s="104">
        <f t="shared" si="19"/>
        <v>189.47368421052633</v>
      </c>
      <c r="L59" s="105">
        <v>19</v>
      </c>
      <c r="M59" s="103">
        <f t="shared" si="27"/>
        <v>3258.1381917882154</v>
      </c>
      <c r="N59" s="104">
        <f t="shared" si="20"/>
        <v>171.48095746253765</v>
      </c>
      <c r="O59" s="106">
        <f t="shared" si="21"/>
        <v>0</v>
      </c>
      <c r="P59" s="107">
        <f t="shared" si="22"/>
        <v>-17.992726747988684</v>
      </c>
      <c r="Q59" s="108">
        <f t="shared" si="23"/>
        <v>0.90503838660783753</v>
      </c>
      <c r="R59" s="303"/>
      <c r="S59" s="46">
        <v>0.33958333333333335</v>
      </c>
      <c r="T59" s="47">
        <v>0.36473379629629632</v>
      </c>
      <c r="U59" s="109">
        <v>4.9499999999999744</v>
      </c>
      <c r="V59" s="110">
        <v>36.223141270513523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24"/>
        <v>-341.86180821178459</v>
      </c>
      <c r="AF59" s="198">
        <f t="shared" si="25"/>
        <v>0.90503838660783764</v>
      </c>
      <c r="AG59" s="308"/>
    </row>
    <row r="60" spans="1:33" ht="15.75" customHeight="1">
      <c r="A60" s="298"/>
      <c r="B60" s="98" t="s">
        <v>195</v>
      </c>
      <c r="C60" s="377" t="s">
        <v>198</v>
      </c>
      <c r="D60" s="377"/>
      <c r="E60" s="99">
        <v>37.799999999999997</v>
      </c>
      <c r="F60" s="103">
        <v>3229</v>
      </c>
      <c r="G60" s="101">
        <f t="shared" si="26"/>
        <v>122056.2</v>
      </c>
      <c r="H60" s="13"/>
      <c r="I60" s="102">
        <v>20</v>
      </c>
      <c r="J60" s="103">
        <v>3600</v>
      </c>
      <c r="K60" s="104">
        <f t="shared" si="19"/>
        <v>180</v>
      </c>
      <c r="L60" s="105">
        <v>20</v>
      </c>
      <c r="M60" s="103">
        <f t="shared" si="27"/>
        <v>3266.8489188004164</v>
      </c>
      <c r="N60" s="104">
        <f t="shared" si="20"/>
        <v>163.34244594002081</v>
      </c>
      <c r="O60" s="106">
        <f t="shared" si="21"/>
        <v>0</v>
      </c>
      <c r="P60" s="107">
        <f t="shared" si="22"/>
        <v>-16.657554059979191</v>
      </c>
      <c r="Q60" s="108">
        <f t="shared" si="23"/>
        <v>0.90745803300011563</v>
      </c>
      <c r="R60" s="303"/>
      <c r="S60" s="46">
        <v>0.36805555555555558</v>
      </c>
      <c r="T60" s="47">
        <v>0.40923611111111113</v>
      </c>
      <c r="U60" s="109">
        <v>4.783333333333335</v>
      </c>
      <c r="V60" s="110">
        <v>59.304854560320813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24"/>
        <v>-333.15108119958359</v>
      </c>
      <c r="AF60" s="198">
        <f t="shared" si="25"/>
        <v>0.90745803300011563</v>
      </c>
      <c r="AG60" s="308"/>
    </row>
    <row r="61" spans="1:33" ht="15.75" customHeight="1">
      <c r="A61" s="298"/>
      <c r="B61" s="98" t="s">
        <v>195</v>
      </c>
      <c r="C61" s="377" t="s">
        <v>197</v>
      </c>
      <c r="D61" s="377"/>
      <c r="E61" s="99">
        <v>38.479999999999997</v>
      </c>
      <c r="F61" s="103">
        <v>2665</v>
      </c>
      <c r="G61" s="119">
        <f t="shared" si="26"/>
        <v>102549.2</v>
      </c>
      <c r="H61" s="120"/>
      <c r="I61" s="102">
        <v>19</v>
      </c>
      <c r="J61" s="103">
        <v>3600</v>
      </c>
      <c r="K61" s="104">
        <f t="shared" si="19"/>
        <v>189.47368421052633</v>
      </c>
      <c r="L61" s="105">
        <v>19</v>
      </c>
      <c r="M61" s="103">
        <f t="shared" si="27"/>
        <v>3265.5599999999922</v>
      </c>
      <c r="N61" s="104">
        <f t="shared" si="20"/>
        <v>171.87157894736802</v>
      </c>
      <c r="O61" s="106">
        <f t="shared" si="21"/>
        <v>0</v>
      </c>
      <c r="P61" s="107">
        <f t="shared" si="22"/>
        <v>-17.602105263158307</v>
      </c>
      <c r="Q61" s="108">
        <f t="shared" si="23"/>
        <v>0.9070999999999978</v>
      </c>
      <c r="R61" s="303"/>
      <c r="S61" s="46">
        <v>0.41319444444444448</v>
      </c>
      <c r="T61" s="118">
        <v>0.44718750000000002</v>
      </c>
      <c r="U61" s="109">
        <v>5.7000000000000117</v>
      </c>
      <c r="V61" s="110">
        <v>48.96556792709378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24"/>
        <v>-334.44000000000779</v>
      </c>
      <c r="AF61" s="198">
        <f t="shared" si="25"/>
        <v>0.9070999999999978</v>
      </c>
      <c r="AG61" s="308"/>
    </row>
    <row r="62" spans="1:33" ht="15.75" customHeight="1">
      <c r="A62" s="298"/>
      <c r="B62" s="98"/>
      <c r="C62" s="377"/>
      <c r="D62" s="377"/>
      <c r="E62" s="99"/>
      <c r="F62" s="103"/>
      <c r="G62" s="119"/>
      <c r="H62" s="60"/>
      <c r="I62" s="102"/>
      <c r="J62" s="103"/>
      <c r="K62" s="104"/>
      <c r="L62" s="105"/>
      <c r="M62" s="103"/>
      <c r="N62" s="104"/>
      <c r="O62" s="121"/>
      <c r="P62" s="122"/>
      <c r="Q62" s="123"/>
      <c r="R62" s="303"/>
      <c r="S62" s="46"/>
      <c r="T62" s="118"/>
      <c r="U62" s="109"/>
      <c r="V62" s="110"/>
      <c r="W62" s="111"/>
      <c r="X62" s="114"/>
      <c r="Y62" s="12"/>
      <c r="Z62" s="196"/>
      <c r="AA62" s="294"/>
      <c r="AB62" s="295"/>
      <c r="AC62" s="12"/>
      <c r="AD62" s="196"/>
      <c r="AE62" s="197"/>
      <c r="AF62" s="198"/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28">AVERAGE(I56:I71)</f>
        <v>20</v>
      </c>
      <c r="J72" s="135">
        <f t="shared" si="28"/>
        <v>3600</v>
      </c>
      <c r="K72" s="136">
        <f>J72/I72</f>
        <v>180</v>
      </c>
      <c r="L72" s="134">
        <f>AVERAGE(L56:L71)</f>
        <v>20</v>
      </c>
      <c r="M72" s="135">
        <f>AVERAGE(M56:M71)</f>
        <v>3238.9600399449132</v>
      </c>
      <c r="N72" s="136">
        <f>M72/L72</f>
        <v>161.94800199724565</v>
      </c>
      <c r="O72" s="137">
        <f>L72-I72</f>
        <v>0</v>
      </c>
      <c r="P72" s="138">
        <f>N72-K72</f>
        <v>-18.051998002754345</v>
      </c>
      <c r="Q72" s="139">
        <f>N72/K72</f>
        <v>0.89971112220692029</v>
      </c>
      <c r="R72" s="304"/>
      <c r="S72" s="140">
        <v>0.29166666666666669</v>
      </c>
      <c r="T72" s="141">
        <v>0.44718750000000002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-361.03996005508679</v>
      </c>
      <c r="AF72" s="139">
        <f>M72/J72</f>
        <v>0.89971112220692029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3028</v>
      </c>
      <c r="G73" s="119">
        <f>E73*F73</f>
        <v>69129.239999999991</v>
      </c>
      <c r="H73" s="120"/>
      <c r="I73" s="102">
        <v>6</v>
      </c>
      <c r="J73" s="103">
        <v>2500</v>
      </c>
      <c r="K73" s="104">
        <f>J73/I73</f>
        <v>416.66666666666669</v>
      </c>
      <c r="L73" s="105">
        <v>6</v>
      </c>
      <c r="M73" s="103">
        <f>F73/V73*60</f>
        <v>2193.3175450059994</v>
      </c>
      <c r="N73" s="104">
        <f>M73/L73</f>
        <v>365.55292416766656</v>
      </c>
      <c r="O73" s="106">
        <f>L73-I73</f>
        <v>0</v>
      </c>
      <c r="P73" s="107">
        <f>N73-K73</f>
        <v>-51.113742499000125</v>
      </c>
      <c r="Q73" s="108">
        <f>N73/K73</f>
        <v>0.87732701800239976</v>
      </c>
      <c r="R73" s="302">
        <f>Q89</f>
        <v>0.89672034963601954</v>
      </c>
      <c r="S73" s="46">
        <v>0.33680555555555547</v>
      </c>
      <c r="T73" s="118">
        <v>0.3943287037037036</v>
      </c>
      <c r="U73" s="109">
        <v>5.1666666666666217</v>
      </c>
      <c r="V73" s="110">
        <v>82.833423009664145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-306.68245499400064</v>
      </c>
      <c r="AF73" s="154">
        <f>M73/J73</f>
        <v>0.87732701800239976</v>
      </c>
      <c r="AG73" s="307">
        <f>AF89</f>
        <v>0.89672034963601954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852</v>
      </c>
      <c r="G74" s="119">
        <f>E74*F74</f>
        <v>19757.88</v>
      </c>
      <c r="H74" s="60"/>
      <c r="I74" s="102">
        <v>6</v>
      </c>
      <c r="J74" s="103">
        <v>2500</v>
      </c>
      <c r="K74" s="104">
        <f>J74/I74</f>
        <v>416.66666666666669</v>
      </c>
      <c r="L74" s="105">
        <v>6</v>
      </c>
      <c r="M74" s="103">
        <f>F74/V74*60</f>
        <v>2261.416768345493</v>
      </c>
      <c r="N74" s="104">
        <f>M74/L74</f>
        <v>376.90279472424885</v>
      </c>
      <c r="O74" s="121">
        <f>L74-I74</f>
        <v>0</v>
      </c>
      <c r="P74" s="122">
        <f>N74-K74</f>
        <v>-39.763871942417836</v>
      </c>
      <c r="Q74" s="123">
        <f>N74/K74</f>
        <v>0.90456670733819722</v>
      </c>
      <c r="R74" s="303"/>
      <c r="S74" s="46">
        <v>0.39722222222222214</v>
      </c>
      <c r="T74" s="118">
        <v>0.4129166666666666</v>
      </c>
      <c r="U74" s="109">
        <v>5</v>
      </c>
      <c r="V74" s="110">
        <v>22.605298021824002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-238.58323165450702</v>
      </c>
      <c r="AF74" s="108">
        <f>M74/J74</f>
        <v>0.90456670733819722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1775</v>
      </c>
      <c r="G75" s="119">
        <f>E75*F75</f>
        <v>63704.75</v>
      </c>
      <c r="H75" s="60"/>
      <c r="I75" s="102">
        <v>5</v>
      </c>
      <c r="J75" s="103">
        <v>3273</v>
      </c>
      <c r="K75" s="104">
        <f>J75/I75</f>
        <v>654.6</v>
      </c>
      <c r="L75" s="116">
        <v>5</v>
      </c>
      <c r="M75" s="103">
        <f>F75/V75*60</f>
        <v>2963.8331391872975</v>
      </c>
      <c r="N75" s="104">
        <f>M75/L75</f>
        <v>592.76662783745951</v>
      </c>
      <c r="O75" s="121">
        <f>L75-I75</f>
        <v>0</v>
      </c>
      <c r="P75" s="122">
        <f>N75-K75</f>
        <v>-61.833372162540513</v>
      </c>
      <c r="Q75" s="123">
        <f>N75/K75</f>
        <v>0.90554021973336307</v>
      </c>
      <c r="R75" s="303"/>
      <c r="S75" s="46">
        <v>0.41597222222222213</v>
      </c>
      <c r="T75" s="118">
        <v>0.44091435185185174</v>
      </c>
      <c r="U75" s="109">
        <v>5</v>
      </c>
      <c r="V75" s="110">
        <v>35.933196977884862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-309.16686081270245</v>
      </c>
      <c r="AF75" s="108">
        <f>M75/J75</f>
        <v>0.90554021973336318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29">AVERAGE(I73:I88)</f>
        <v>5.666666666666667</v>
      </c>
      <c r="J89" s="135">
        <f t="shared" si="29"/>
        <v>2757.6666666666665</v>
      </c>
      <c r="K89" s="136">
        <f>J89/I89</f>
        <v>486.64705882352933</v>
      </c>
      <c r="L89" s="134">
        <f>AVERAGE(L73:L88)</f>
        <v>5.666666666666667</v>
      </c>
      <c r="M89" s="135">
        <f>AVERAGE(M73:M88)</f>
        <v>2472.8558175129297</v>
      </c>
      <c r="N89" s="136">
        <f>M89/L89</f>
        <v>436.38632073757577</v>
      </c>
      <c r="O89" s="137">
        <f>L89-I89</f>
        <v>0</v>
      </c>
      <c r="P89" s="138">
        <f>N89-K89</f>
        <v>-50.260738085953562</v>
      </c>
      <c r="Q89" s="139">
        <f>N89/K89</f>
        <v>0.89672034963601954</v>
      </c>
      <c r="R89" s="304"/>
      <c r="S89" s="140">
        <v>0.25</v>
      </c>
      <c r="T89" s="141">
        <v>0.44091435185185174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-284.81084915373685</v>
      </c>
      <c r="AF89" s="139">
        <f>M89/J89</f>
        <v>0.89672034963601954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1509</v>
      </c>
      <c r="G90" s="146">
        <f>E90*F90</f>
        <v>23404.59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3795.4350696645183</v>
      </c>
      <c r="N90" s="150">
        <f>M90/L90</f>
        <v>632.57251161075305</v>
      </c>
      <c r="O90" s="152">
        <f>L90-I90</f>
        <v>0</v>
      </c>
      <c r="P90" s="153">
        <f>N90-K90</f>
        <v>-67.427488389246946</v>
      </c>
      <c r="Q90" s="154">
        <f>N90/K90</f>
        <v>0.90367501658679006</v>
      </c>
      <c r="R90" s="302">
        <f>Q106</f>
        <v>0.9039247479796052</v>
      </c>
      <c r="S90" s="155">
        <v>0.29166666666666669</v>
      </c>
      <c r="T90" s="156">
        <v>0.30822916666666667</v>
      </c>
      <c r="U90" s="157"/>
      <c r="V90" s="158">
        <v>23.85497270751701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-404.56493033548168</v>
      </c>
      <c r="AF90" s="154">
        <f>M90/J90</f>
        <v>0.90367501658679006</v>
      </c>
      <c r="AG90" s="307">
        <f>AF106</f>
        <v>0.90392474797960509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1636</v>
      </c>
      <c r="G91" s="101">
        <f>E91*F91</f>
        <v>24556.36</v>
      </c>
      <c r="H91" s="26"/>
      <c r="I91" s="102">
        <v>6</v>
      </c>
      <c r="J91" s="103">
        <v>4200</v>
      </c>
      <c r="K91" s="104">
        <f>J91/I91</f>
        <v>700</v>
      </c>
      <c r="L91" s="105">
        <v>6</v>
      </c>
      <c r="M91" s="103">
        <f>F91/V91*60</f>
        <v>3797.5328133641647</v>
      </c>
      <c r="N91" s="104">
        <f>M91/L91</f>
        <v>632.92213556069407</v>
      </c>
      <c r="O91" s="106">
        <f>L91-I91</f>
        <v>0</v>
      </c>
      <c r="P91" s="107">
        <f>N91-K91</f>
        <v>-67.077864439305927</v>
      </c>
      <c r="Q91" s="108">
        <f>N91/K91</f>
        <v>0.90417447937242013</v>
      </c>
      <c r="R91" s="303"/>
      <c r="S91" s="46">
        <v>0.31180555555555556</v>
      </c>
      <c r="T91" s="47">
        <v>0.32974537037037038</v>
      </c>
      <c r="U91" s="109">
        <v>5.1500000000000057</v>
      </c>
      <c r="V91" s="110">
        <v>25.8483612451111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-402.46718663583533</v>
      </c>
      <c r="AF91" s="108">
        <f>M91/J91</f>
        <v>0.90417447937242013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30">AVERAGE(I90:I105)</f>
        <v>6</v>
      </c>
      <c r="J106" s="135">
        <f t="shared" si="30"/>
        <v>4200</v>
      </c>
      <c r="K106" s="136">
        <f>J106/I106</f>
        <v>700</v>
      </c>
      <c r="L106" s="134">
        <f>AVERAGE(L90:L105)</f>
        <v>6</v>
      </c>
      <c r="M106" s="135">
        <f>AVERAGE(M90:M105)</f>
        <v>3796.4839415143415</v>
      </c>
      <c r="N106" s="136">
        <f>M106/L106</f>
        <v>632.74732358572362</v>
      </c>
      <c r="O106" s="137">
        <f>L106-I106</f>
        <v>0</v>
      </c>
      <c r="P106" s="138">
        <f>N106-K106</f>
        <v>-67.25267641427638</v>
      </c>
      <c r="Q106" s="139">
        <f>N106/K106</f>
        <v>0.9039247479796052</v>
      </c>
      <c r="R106" s="304"/>
      <c r="S106" s="140">
        <v>0.29166666666666669</v>
      </c>
      <c r="T106" s="141">
        <v>0.32974537037037038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-403.5160584856585</v>
      </c>
      <c r="AF106" s="139">
        <f>M106/J106</f>
        <v>0.90392474797960509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1015</v>
      </c>
      <c r="G107" s="146">
        <f>E107*F107</f>
        <v>59042.55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02">
        <f>Q123</f>
        <v>0.9511291666666668</v>
      </c>
      <c r="S107" s="155">
        <v>0.70833333333333337</v>
      </c>
      <c r="T107" s="156">
        <v>0.73174768518518518</v>
      </c>
      <c r="U107" s="157"/>
      <c r="V107" s="158">
        <v>33.732136922565637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-194.59999999999991</v>
      </c>
      <c r="AF107" s="154">
        <f>M107/J107</f>
        <v>0.90270000000000006</v>
      </c>
      <c r="AG107" s="307">
        <f>AF123</f>
        <v>0.90276666666666672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1237</v>
      </c>
      <c r="G108" s="101">
        <f>E108*F108</f>
        <v>62678.79</v>
      </c>
      <c r="H108" s="26"/>
      <c r="I108" s="102">
        <v>20</v>
      </c>
      <c r="J108" s="103">
        <v>2000</v>
      </c>
      <c r="K108" s="104">
        <f>J108/I108</f>
        <v>100</v>
      </c>
      <c r="L108" s="105">
        <v>19</v>
      </c>
      <c r="M108" s="103">
        <f>F108/V108*60</f>
        <v>1805.8000000000002</v>
      </c>
      <c r="N108" s="104">
        <f>M108/L108</f>
        <v>95.042105263157907</v>
      </c>
      <c r="O108" s="106">
        <f>L108-I108</f>
        <v>-1</v>
      </c>
      <c r="P108" s="107">
        <f>N108-K108</f>
        <v>-4.9578947368420927</v>
      </c>
      <c r="Q108" s="108">
        <f>N108/K108</f>
        <v>0.95042105263157906</v>
      </c>
      <c r="R108" s="303"/>
      <c r="S108" s="46">
        <v>0.73541666666666672</v>
      </c>
      <c r="T108" s="47">
        <v>0.76395833333333341</v>
      </c>
      <c r="U108" s="109">
        <v>5.2833333333334132</v>
      </c>
      <c r="V108" s="110">
        <v>41.100897109314424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-194.19999999999982</v>
      </c>
      <c r="AF108" s="108">
        <f>M108/J108</f>
        <v>0.90290000000000004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959</v>
      </c>
      <c r="G109" s="101">
        <f>E109*F109</f>
        <v>54950.7</v>
      </c>
      <c r="H109" s="26"/>
      <c r="I109" s="102">
        <v>21</v>
      </c>
      <c r="J109" s="103">
        <v>2000</v>
      </c>
      <c r="K109" s="104">
        <f>J109/I109</f>
        <v>95.238095238095241</v>
      </c>
      <c r="L109" s="105">
        <v>20</v>
      </c>
      <c r="M109" s="103">
        <f>F109/V109*60</f>
        <v>1805.4</v>
      </c>
      <c r="N109" s="104">
        <f>M109/L109</f>
        <v>90.27000000000001</v>
      </c>
      <c r="O109" s="106">
        <f>L109-I109</f>
        <v>-1</v>
      </c>
      <c r="P109" s="107">
        <f>N109-K109</f>
        <v>-4.9680952380952306</v>
      </c>
      <c r="Q109" s="108">
        <f>N109/K109</f>
        <v>0.94783500000000009</v>
      </c>
      <c r="R109" s="303"/>
      <c r="S109" s="46">
        <v>0.7680555555555556</v>
      </c>
      <c r="T109" s="47">
        <v>0.79018518518518521</v>
      </c>
      <c r="U109" s="109">
        <v>5.8999999999999631</v>
      </c>
      <c r="V109" s="110">
        <v>31.871053506148218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-194.59999999999991</v>
      </c>
      <c r="AF109" s="108">
        <f>M109/J109</f>
        <v>0.90270000000000006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31">AVERAGE(I107:I122)</f>
        <v>19.666666666666668</v>
      </c>
      <c r="J123" s="135">
        <f t="shared" si="31"/>
        <v>2000</v>
      </c>
      <c r="K123" s="136">
        <f>J123/I123</f>
        <v>101.69491525423729</v>
      </c>
      <c r="L123" s="134">
        <f>AVERAGE(L107:L122)</f>
        <v>18.666666666666668</v>
      </c>
      <c r="M123" s="135">
        <f>AVERAGE(M107:M122)</f>
        <v>1805.5333333333335</v>
      </c>
      <c r="N123" s="136">
        <f>M123/L123</f>
        <v>96.725000000000009</v>
      </c>
      <c r="O123" s="137">
        <f>L123-I123</f>
        <v>-1</v>
      </c>
      <c r="P123" s="138">
        <f>N123-K123</f>
        <v>-4.9699152542372786</v>
      </c>
      <c r="Q123" s="139">
        <f>N123/K123</f>
        <v>0.9511291666666668</v>
      </c>
      <c r="R123" s="304"/>
      <c r="S123" s="140">
        <v>0.70833333333333337</v>
      </c>
      <c r="T123" s="141">
        <v>0.79018518518518521</v>
      </c>
      <c r="U123" s="142"/>
      <c r="V123" s="164"/>
      <c r="W123" s="165"/>
      <c r="X123" s="136"/>
      <c r="Y123" s="177">
        <f>SUM(Y107:Y122)</f>
        <v>0</v>
      </c>
      <c r="Z123" s="178">
        <f>SUM(Z107:Z122)</f>
        <v>0</v>
      </c>
      <c r="AA123" s="290"/>
      <c r="AB123" s="291"/>
      <c r="AC123" s="177">
        <f>SUM(AC107:AC122)</f>
        <v>0</v>
      </c>
      <c r="AD123" s="178">
        <f>SUM(AD107:AD122)</f>
        <v>0</v>
      </c>
      <c r="AE123" s="166">
        <f>M123-J123</f>
        <v>-194.46666666666647</v>
      </c>
      <c r="AF123" s="139">
        <f>M123/J123</f>
        <v>0.90276666666666672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1174</v>
      </c>
      <c r="G124" s="146">
        <f>E124*F124</f>
        <v>66765.37999999999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1804.8185642727769</v>
      </c>
      <c r="N124" s="150">
        <f>M124/L124</f>
        <v>78.470372359685953</v>
      </c>
      <c r="O124" s="152">
        <f>L124-I124</f>
        <v>0</v>
      </c>
      <c r="P124" s="153">
        <f>N124-K124</f>
        <v>-8.486149379444484</v>
      </c>
      <c r="Q124" s="154">
        <f>N124/K124</f>
        <v>0.90240928213638849</v>
      </c>
      <c r="R124" s="302">
        <f>Q140</f>
        <v>0.89782588182538792</v>
      </c>
      <c r="S124" s="155">
        <v>0.70833333333333337</v>
      </c>
      <c r="T124" s="156">
        <v>0.73542824074074076</v>
      </c>
      <c r="U124" s="157"/>
      <c r="V124" s="158">
        <v>39.028853866196066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-195.18143572722306</v>
      </c>
      <c r="AF124" s="154">
        <f>M124/J124</f>
        <v>0.90240928213638849</v>
      </c>
      <c r="AG124" s="374">
        <f>AF140</f>
        <v>0.89782588182538792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1582</v>
      </c>
      <c r="G125" s="101">
        <f>E125*F125</f>
        <v>89841.78</v>
      </c>
      <c r="H125" s="26"/>
      <c r="I125" s="102">
        <v>23</v>
      </c>
      <c r="J125" s="103">
        <v>2000</v>
      </c>
      <c r="K125" s="104">
        <f>J125/I125</f>
        <v>86.956521739130437</v>
      </c>
      <c r="L125" s="105">
        <v>23</v>
      </c>
      <c r="M125" s="103">
        <f>F125/V125*60</f>
        <v>1804.7667199915493</v>
      </c>
      <c r="N125" s="104">
        <f>M125/L125</f>
        <v>78.468118260502138</v>
      </c>
      <c r="O125" s="106">
        <f>L125-I125</f>
        <v>0</v>
      </c>
      <c r="P125" s="107">
        <f>N125-K125</f>
        <v>-8.4884034786282996</v>
      </c>
      <c r="Q125" s="108">
        <f>N125/K125</f>
        <v>0.90238335999577457</v>
      </c>
      <c r="R125" s="303"/>
      <c r="S125" s="46">
        <v>0.73888888888888893</v>
      </c>
      <c r="T125" s="47">
        <v>0.7754050925925926</v>
      </c>
      <c r="U125" s="109">
        <v>4.9833333333333663</v>
      </c>
      <c r="V125" s="110">
        <v>52.594054926081782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-195.23328000845072</v>
      </c>
      <c r="AF125" s="108">
        <f>M125/J125</f>
        <v>0.90238335999577468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2579</v>
      </c>
      <c r="G126" s="101">
        <f>E126*F126</f>
        <v>122760.40000000001</v>
      </c>
      <c r="H126" s="26"/>
      <c r="I126" s="102">
        <v>23</v>
      </c>
      <c r="J126" s="103">
        <v>2000</v>
      </c>
      <c r="K126" s="104">
        <f>J126/I126</f>
        <v>86.956521739130437</v>
      </c>
      <c r="L126" s="105">
        <v>23</v>
      </c>
      <c r="M126" s="103">
        <f>F126/V126*60</f>
        <v>1777.3700066880008</v>
      </c>
      <c r="N126" s="104">
        <f>M126/L126</f>
        <v>77.276956812521775</v>
      </c>
      <c r="O126" s="106">
        <f>L126-I126</f>
        <v>0</v>
      </c>
      <c r="P126" s="107">
        <f>N126-K126</f>
        <v>-9.6795649266086627</v>
      </c>
      <c r="Q126" s="108">
        <f>N126/K126</f>
        <v>0.88868500334400036</v>
      </c>
      <c r="R126" s="303"/>
      <c r="S126" s="46">
        <v>0.77916666666666667</v>
      </c>
      <c r="T126" s="47">
        <v>0.83961805555555558</v>
      </c>
      <c r="U126" s="109">
        <v>5.4166666666666607</v>
      </c>
      <c r="V126" s="110">
        <v>87.06121933966169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-222.62999331199921</v>
      </c>
      <c r="AF126" s="108">
        <f>M126/J126</f>
        <v>0.88868500334400036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32">AVERAGE(I124:I139)</f>
        <v>23</v>
      </c>
      <c r="J140" s="135">
        <f t="shared" si="32"/>
        <v>2000</v>
      </c>
      <c r="K140" s="136">
        <f>J140/I140</f>
        <v>86.956521739130437</v>
      </c>
      <c r="L140" s="134">
        <f>AVERAGE(L124:L139)</f>
        <v>23</v>
      </c>
      <c r="M140" s="135">
        <f>AVERAGE(M124:M139)</f>
        <v>1795.6517636507758</v>
      </c>
      <c r="N140" s="136">
        <f>M140/L140</f>
        <v>78.071815810903303</v>
      </c>
      <c r="O140" s="137">
        <f>L140-I140</f>
        <v>0</v>
      </c>
      <c r="P140" s="138">
        <f>N140-K140</f>
        <v>-8.8847059282271346</v>
      </c>
      <c r="Q140" s="139">
        <f>N140/K140</f>
        <v>0.89782588182538792</v>
      </c>
      <c r="R140" s="304"/>
      <c r="S140" s="140">
        <v>0.70833333333333337</v>
      </c>
      <c r="T140" s="141">
        <v>0.83961805555555558</v>
      </c>
      <c r="U140" s="142"/>
      <c r="V140" s="164"/>
      <c r="W140" s="185"/>
      <c r="X140" s="186"/>
      <c r="Y140" s="177">
        <f>SUM(Y124:Y139)</f>
        <v>0</v>
      </c>
      <c r="Z140" s="178">
        <f>SUM(Z124:Z139)</f>
        <v>0</v>
      </c>
      <c r="AA140" s="290"/>
      <c r="AB140" s="291"/>
      <c r="AC140" s="177">
        <f>SUM(AC124:AC139)</f>
        <v>0</v>
      </c>
      <c r="AD140" s="178">
        <f>SUM(AD124:AD139)</f>
        <v>0</v>
      </c>
      <c r="AE140" s="166">
        <f>M140-J140</f>
        <v>-204.34823634922418</v>
      </c>
      <c r="AF140" s="139">
        <f>M140/J140</f>
        <v>0.89782588182538792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01" priority="2" operator="greaterThan">
      <formula>0</formula>
    </cfRule>
  </conditionalFormatting>
  <conditionalFormatting sqref="P5:P140 AE5:AE140">
    <cfRule type="cellIs" dxfId="400" priority="5" operator="lessThan">
      <formula>0</formula>
    </cfRule>
  </conditionalFormatting>
  <conditionalFormatting sqref="Q5:Q140 AF5:AF140">
    <cfRule type="cellIs" dxfId="399" priority="3" operator="greaterThan">
      <formula>1</formula>
    </cfRule>
    <cfRule type="cellIs" dxfId="398" priority="4" operator="lessThan">
      <formula>0.8</formula>
    </cfRule>
  </conditionalFormatting>
  <conditionalFormatting sqref="AG5 R5:R140 AG107:AG124">
    <cfRule type="cellIs" dxfId="397" priority="6" operator="lessThan">
      <formula>0.8</formula>
    </cfRule>
  </conditionalFormatting>
  <conditionalFormatting sqref="AG22">
    <cfRule type="cellIs" dxfId="396" priority="11" operator="lessThan">
      <formula>0.8</formula>
    </cfRule>
  </conditionalFormatting>
  <conditionalFormatting sqref="AG37">
    <cfRule type="cellIs" dxfId="395" priority="10" operator="lessThan">
      <formula>0.8</formula>
    </cfRule>
  </conditionalFormatting>
  <conditionalFormatting sqref="AG39:AG74">
    <cfRule type="cellIs" dxfId="394" priority="8" operator="lessThan">
      <formula>0.8</formula>
    </cfRule>
  </conditionalFormatting>
  <conditionalFormatting sqref="AG80:AG88">
    <cfRule type="cellIs" dxfId="393" priority="9" operator="lessThan">
      <formula>0.8</formula>
    </cfRule>
  </conditionalFormatting>
  <conditionalFormatting sqref="AG90:AG95">
    <cfRule type="cellIs" dxfId="392" priority="7" operator="lessThan">
      <formula>0.8</formula>
    </cfRule>
  </conditionalFormatting>
  <conditionalFormatting sqref="AG139">
    <cfRule type="cellIs" dxfId="391" priority="1" operator="lessThan">
      <formula>0.8</formula>
    </cfRule>
  </conditionalFormatting>
  <dataValidations count="1">
    <dataValidation type="list" allowBlank="1" showInputMessage="1" showErrorMessage="1" sqref="AA5:AB140" xr:uid="{9A2C3030-D39A-4F5A-AF07-16CEE209241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AA60-84FD-484B-A438-1409E6065321}">
  <sheetPr codeName="工作表25">
    <tabColor theme="9" tint="0.59999389629810485"/>
  </sheetPr>
  <dimension ref="B1:AR42"/>
  <sheetViews>
    <sheetView zoomScale="70" zoomScaleNormal="70" workbookViewId="0">
      <selection activeCell="J41" sqref="J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250</v>
      </c>
      <c r="D3" s="278"/>
      <c r="E3" s="3" t="s">
        <v>2</v>
      </c>
      <c r="F3" s="279">
        <f>'0917(18度C)'!D1+'0917(4度C)'!D1</f>
        <v>148317</v>
      </c>
      <c r="G3" s="280"/>
      <c r="H3" s="3" t="s">
        <v>3</v>
      </c>
      <c r="I3" s="281">
        <f>'0917(18度C)'!F1+'0917(4度C)'!F1</f>
        <v>4618975.1000000006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480.02296886885904</v>
      </c>
      <c r="F6" s="254" t="e">
        <f>AVERAGE(#REF!,D14:K14)</f>
        <v>#REF!</v>
      </c>
      <c r="G6" s="255">
        <f>AVERAGE(D14:K14)</f>
        <v>275.33259919345545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'0917(4度C)'!Y2</f>
        <v>0</v>
      </c>
      <c r="P6" s="244">
        <f>'0917(4度C)'!Z2</f>
        <v>0</v>
      </c>
      <c r="Q6" s="244">
        <f>'0917(4度C)'!AC2</f>
        <v>0</v>
      </c>
      <c r="R6" s="244">
        <f>'0917(4度C)'!AD2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435.33998821495567</v>
      </c>
      <c r="F7" s="250" t="e">
        <f>AVERAGE(#REF!,D15:K15)</f>
        <v>#REF!</v>
      </c>
      <c r="G7" s="251">
        <f>AVERAGE(D15:K15)</f>
        <v>247.50751786125647</v>
      </c>
      <c r="H7" s="252"/>
      <c r="I7" s="251">
        <f>AVERAGE(L15:O15)</f>
        <v>87.160827423033425</v>
      </c>
      <c r="J7" s="252"/>
      <c r="K7" s="251">
        <f>AVERAGE(D33:O33)</f>
        <v>677.22267259449609</v>
      </c>
      <c r="L7" s="252"/>
      <c r="M7" s="251">
        <f>AVERAGE(P33:X33)</f>
        <v>649.29558976192538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0.90415747180638795</v>
      </c>
      <c r="F8" s="258" t="e">
        <f>AVERAGE(D16:K16,#REF!)</f>
        <v>#REF!</v>
      </c>
      <c r="G8" s="236">
        <f>AVERAGE(D16:K16)</f>
        <v>0.89928893236312313</v>
      </c>
      <c r="H8" s="237"/>
      <c r="I8" s="236">
        <f>AVERAGE(L16:O16)</f>
        <v>0.92171558679345589</v>
      </c>
      <c r="J8" s="237"/>
      <c r="K8" s="236">
        <f>AVERAGE(D34:O34)</f>
        <v>0.90509656759605805</v>
      </c>
      <c r="L8" s="237"/>
      <c r="M8" s="236">
        <f>AVERAGE(P34:X34)</f>
        <v>0.90174212768808126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76.988070471151659</v>
      </c>
      <c r="F15" s="35">
        <v>103.4162246379047</v>
      </c>
      <c r="G15" s="35">
        <v>79.649763149923331</v>
      </c>
      <c r="H15" s="35">
        <v>158.77336689412854</v>
      </c>
      <c r="I15" s="35">
        <v>433.48788120781109</v>
      </c>
      <c r="J15" s="35">
        <v>632.72980080661955</v>
      </c>
      <c r="K15" s="36" t="s">
        <v>42</v>
      </c>
      <c r="L15" s="34" t="s">
        <v>42</v>
      </c>
      <c r="M15" s="204">
        <v>96.760714285714272</v>
      </c>
      <c r="N15" s="35">
        <v>77.560940560352577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0.90312928821927896</v>
      </c>
      <c r="F16" s="42">
        <f t="shared" si="0"/>
        <v>0.89426701099558004</v>
      </c>
      <c r="G16" s="42">
        <f t="shared" si="0"/>
        <v>0.90269731569913114</v>
      </c>
      <c r="H16" s="42">
        <f t="shared" si="0"/>
        <v>0.90097585181985629</v>
      </c>
      <c r="I16" s="42">
        <f t="shared" si="0"/>
        <v>0.8907644120068644</v>
      </c>
      <c r="J16" s="42">
        <f t="shared" si="0"/>
        <v>0.90389971543802794</v>
      </c>
      <c r="K16" s="43" t="s">
        <v>42</v>
      </c>
      <c r="L16" s="41" t="s">
        <v>42</v>
      </c>
      <c r="M16" s="44">
        <f>M15/M14</f>
        <v>0.95148035714285706</v>
      </c>
      <c r="N16" s="42">
        <f>N15/N14</f>
        <v>0.89195081644405461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0.63135416666666666</v>
      </c>
      <c r="F18" s="47">
        <v>0.54936342592592591</v>
      </c>
      <c r="G18" s="47">
        <v>0.59267361111111105</v>
      </c>
      <c r="H18" s="47">
        <v>0.44987268518518508</v>
      </c>
      <c r="I18" s="47">
        <v>0.46721064814814811</v>
      </c>
      <c r="J18" s="47">
        <v>0.30106481481481479</v>
      </c>
      <c r="K18" s="47" t="s">
        <v>42</v>
      </c>
      <c r="L18" s="46" t="s">
        <v>42</v>
      </c>
      <c r="M18" s="48">
        <v>0.79798611111111117</v>
      </c>
      <c r="N18" s="47">
        <v>0.85295138888888888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287.46093344135153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763.42110272150035</v>
      </c>
      <c r="N33" s="35">
        <v>850.53553325551434</v>
      </c>
      <c r="O33" s="35">
        <v>807.47312095961797</v>
      </c>
      <c r="P33" s="34">
        <v>260.1993586314947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647.7665653660008</v>
      </c>
      <c r="W33" s="35">
        <v>839.90639762101216</v>
      </c>
      <c r="X33" s="37">
        <v>849.3100374291937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0.87835285218190751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0.92535891238969736</v>
      </c>
      <c r="N34" s="42">
        <f>N33/N32</f>
        <v>0.91003801912112647</v>
      </c>
      <c r="O34" s="42">
        <f>O33/O32</f>
        <v>0.90663648669150088</v>
      </c>
      <c r="P34" s="41">
        <f>P33/P32</f>
        <v>0.86733119543831572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0.9253808076657154</v>
      </c>
      <c r="W34" s="42">
        <f>W33/W32</f>
        <v>0.90989859742276324</v>
      </c>
      <c r="X34" s="45">
        <f>X33/X32</f>
        <v>0.90435791022553036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0.31874999999999998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0.7319444444444444</v>
      </c>
      <c r="X35" s="49">
        <v>0.7319444444444444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0.46721064814814811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0.36981481481481476</v>
      </c>
      <c r="N36" s="47">
        <v>0.48777777777777792</v>
      </c>
      <c r="O36" s="47">
        <v>0.49246527777777799</v>
      </c>
      <c r="P36" s="46">
        <v>0.74210648148148139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0.75003472222222223</v>
      </c>
      <c r="W36" s="47">
        <v>1.0741435185185177</v>
      </c>
      <c r="X36" s="49">
        <v>1.0535185185185179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6FEB-7C57-4185-BB29-17B0D88C793F}">
  <sheetPr codeName="工作表26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74672</v>
      </c>
      <c r="E1" s="86" t="s">
        <v>3</v>
      </c>
      <c r="F1" s="87">
        <f>SUM(G5:G140)</f>
        <v>1492208.6500000001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46282</v>
      </c>
      <c r="B2" s="348"/>
      <c r="C2" s="90" t="s">
        <v>40</v>
      </c>
      <c r="D2" s="91">
        <f>AVERAGE(N21,N38,N55,N72,N89,N106,N123,N140)</f>
        <v>663.25913117821062</v>
      </c>
      <c r="E2" s="91" t="s">
        <v>91</v>
      </c>
      <c r="F2" s="92">
        <f>F1/D1</f>
        <v>19.983509883222627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1311</v>
      </c>
      <c r="G5" s="146">
        <f t="shared" ref="G5:G9" si="0">E5*F5</f>
        <v>33614.04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3219.4095511531823</v>
      </c>
      <c r="N5" s="150">
        <f>M5/L5</f>
        <v>321.94095511531822</v>
      </c>
      <c r="O5" s="152">
        <f>L5-I5</f>
        <v>0</v>
      </c>
      <c r="P5" s="153">
        <f>N5-K5</f>
        <v>-38.059044884681782</v>
      </c>
      <c r="Q5" s="154">
        <f>N5/K5</f>
        <v>0.89428043087588394</v>
      </c>
      <c r="R5" s="302">
        <f>Q21</f>
        <v>0.87835285218190751</v>
      </c>
      <c r="S5" s="155">
        <v>0.20833333333333334</v>
      </c>
      <c r="T5" s="156">
        <v>0.22528935185185187</v>
      </c>
      <c r="U5" s="157"/>
      <c r="V5" s="158">
        <v>24.433051697887965</v>
      </c>
      <c r="W5" s="159"/>
      <c r="X5" s="160"/>
      <c r="Y5" s="305"/>
      <c r="Z5" s="306"/>
      <c r="AA5" s="113">
        <f>M5-J5</f>
        <v>-380.59044884681771</v>
      </c>
      <c r="AB5" s="154">
        <f>M5/J5</f>
        <v>0.89428043087588394</v>
      </c>
      <c r="AC5" s="307">
        <f>AB21</f>
        <v>0.87835285218190751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2088</v>
      </c>
      <c r="G6" s="101">
        <f t="shared" si="0"/>
        <v>61637.760000000002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3156.0834890742349</v>
      </c>
      <c r="N6" s="104">
        <f>M6/L6</f>
        <v>286.91668082493044</v>
      </c>
      <c r="O6" s="106">
        <f>L6-I6</f>
        <v>0</v>
      </c>
      <c r="P6" s="107">
        <f>N6-K6</f>
        <v>-40.356046447796814</v>
      </c>
      <c r="Q6" s="108">
        <f>N6/K6</f>
        <v>0.87668985807617639</v>
      </c>
      <c r="R6" s="303"/>
      <c r="S6" s="46">
        <v>0.22916666666666669</v>
      </c>
      <c r="T6" s="47">
        <v>0.25672453703703707</v>
      </c>
      <c r="U6" s="109">
        <v>5.5833333333333401</v>
      </c>
      <c r="V6" s="110">
        <v>39.694767401970097</v>
      </c>
      <c r="W6" s="111"/>
      <c r="X6" s="114"/>
      <c r="Y6" s="294"/>
      <c r="Z6" s="295"/>
      <c r="AA6" s="115">
        <f>M6-J6</f>
        <v>-443.91651092576512</v>
      </c>
      <c r="AB6" s="108">
        <f>M6/J6</f>
        <v>0.87668985807617639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2482</v>
      </c>
      <c r="G7" s="101">
        <f t="shared" si="0"/>
        <v>74087.7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3156.6329517331883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03"/>
      <c r="S7" s="46">
        <v>0.25972222222222224</v>
      </c>
      <c r="T7" s="47">
        <v>0.29247685185185185</v>
      </c>
      <c r="U7" s="109">
        <v>5</v>
      </c>
      <c r="V7" s="110">
        <v>47.17685023158414</v>
      </c>
      <c r="W7" s="111"/>
      <c r="X7" s="114"/>
      <c r="Y7" s="294"/>
      <c r="Z7" s="295"/>
      <c r="AA7" s="115">
        <f>M7-J7</f>
        <v>-443.36704826681171</v>
      </c>
      <c r="AB7" s="108">
        <f>M7/J7</f>
        <v>0.87684248659255226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278</v>
      </c>
      <c r="G8" s="101">
        <f t="shared" si="0"/>
        <v>8340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3155.6365572078726</v>
      </c>
      <c r="N8" s="104">
        <f>M8/L8</f>
        <v>286.87605065526117</v>
      </c>
      <c r="O8" s="106">
        <f>L8-I8</f>
        <v>0</v>
      </c>
      <c r="P8" s="107">
        <f>N8-K8</f>
        <v>-40.396676617466085</v>
      </c>
      <c r="Q8" s="108">
        <f>N8/K8</f>
        <v>0.87656571033552033</v>
      </c>
      <c r="R8" s="303"/>
      <c r="S8" s="46">
        <v>0.29652777777777778</v>
      </c>
      <c r="T8" s="47">
        <v>0.30019675925925926</v>
      </c>
      <c r="U8" s="109">
        <v>5.8333333333333393</v>
      </c>
      <c r="V8" s="110">
        <v>5.2857798094336221</v>
      </c>
      <c r="W8" s="111"/>
      <c r="X8" s="114"/>
      <c r="Y8" s="294"/>
      <c r="Z8" s="295"/>
      <c r="AA8" s="115">
        <f>M8-J8</f>
        <v>-444.36344279212744</v>
      </c>
      <c r="AB8" s="108">
        <f>M8/J8</f>
        <v>0.87656571033552011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829</v>
      </c>
      <c r="G9" s="101">
        <f t="shared" si="0"/>
        <v>23684.53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3122.5887901058559</v>
      </c>
      <c r="N9" s="104">
        <f>M9/L9</f>
        <v>260.2157325088213</v>
      </c>
      <c r="O9" s="106">
        <f>L9-I9</f>
        <v>0</v>
      </c>
      <c r="P9" s="107">
        <f>N9-K9</f>
        <v>-39.784267491178696</v>
      </c>
      <c r="Q9" s="108">
        <f>N9/K9</f>
        <v>0.86738577502940439</v>
      </c>
      <c r="R9" s="303"/>
      <c r="S9" s="46">
        <v>0.3034722222222222</v>
      </c>
      <c r="T9" s="47">
        <v>0.31452546296296297</v>
      </c>
      <c r="U9" s="109">
        <v>4.7166666666666313</v>
      </c>
      <c r="V9" s="110">
        <v>15.929090681938243</v>
      </c>
      <c r="W9" s="111"/>
      <c r="X9" s="114"/>
      <c r="Y9" s="294"/>
      <c r="Z9" s="295"/>
      <c r="AA9" s="115">
        <f>M9-J9</f>
        <v>-477.41120989414412</v>
      </c>
      <c r="AB9" s="108">
        <f>M9/J9</f>
        <v>0.86738577502940439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3162.0702678548669</v>
      </c>
      <c r="N21" s="136">
        <f>M21/L21</f>
        <v>287.46093344135153</v>
      </c>
      <c r="O21" s="137">
        <f>L21-I21</f>
        <v>0</v>
      </c>
      <c r="P21" s="138">
        <f>N21-K21</f>
        <v>-39.811793831375724</v>
      </c>
      <c r="Q21" s="139">
        <f>N21/K21</f>
        <v>0.87835285218190751</v>
      </c>
      <c r="R21" s="304"/>
      <c r="S21" s="140">
        <v>0.20833333333333334</v>
      </c>
      <c r="T21" s="141">
        <v>0.46721064814814811</v>
      </c>
      <c r="U21" s="142"/>
      <c r="V21" s="164"/>
      <c r="W21" s="165"/>
      <c r="X21" s="136"/>
      <c r="Y21" s="290"/>
      <c r="Z21" s="291"/>
      <c r="AA21" s="166">
        <f>M21-J21</f>
        <v>-437.92973214513313</v>
      </c>
      <c r="AB21" s="139">
        <f>M21/J21</f>
        <v>0.87835285218190751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1580</v>
      </c>
      <c r="G22" s="146">
        <f t="shared" ref="G22:G23" si="5">E22*F22</f>
        <v>29277.4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3053.1731991376205</v>
      </c>
      <c r="N22" s="150">
        <f>M22/L22</f>
        <v>1017.7243997125402</v>
      </c>
      <c r="O22" s="152">
        <f>L22-I22</f>
        <v>0</v>
      </c>
      <c r="P22" s="153">
        <f>N22-K22</f>
        <v>-82.275600287459838</v>
      </c>
      <c r="Q22" s="154">
        <f>N22/K22</f>
        <v>0.92520399973867284</v>
      </c>
      <c r="R22" s="302">
        <f>Q38</f>
        <v>0.92535891238969736</v>
      </c>
      <c r="S22" s="155">
        <v>0.31874999999999998</v>
      </c>
      <c r="T22" s="156">
        <v>0.34030092592592592</v>
      </c>
      <c r="U22" s="157"/>
      <c r="V22" s="110">
        <v>31.049663355743</v>
      </c>
      <c r="W22" s="159"/>
      <c r="X22" s="160"/>
      <c r="Y22" s="305"/>
      <c r="Z22" s="306"/>
      <c r="AA22" s="113">
        <f>M22-J22</f>
        <v>-246.82680086237951</v>
      </c>
      <c r="AB22" s="154">
        <f>M22/J22</f>
        <v>0.92520399973867284</v>
      </c>
      <c r="AC22" s="307">
        <f>AB38</f>
        <v>0.92535891238969736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1911</v>
      </c>
      <c r="G23" s="101">
        <f t="shared" si="5"/>
        <v>42653.520000000004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3054.1956226343827</v>
      </c>
      <c r="N23" s="104">
        <f>M23/L23</f>
        <v>610.8391245268765</v>
      </c>
      <c r="O23" s="106">
        <f>L23-I23</f>
        <v>0</v>
      </c>
      <c r="P23" s="107">
        <f>N23-K23</f>
        <v>-49.160875473123497</v>
      </c>
      <c r="Q23" s="108">
        <f>N23/K23</f>
        <v>0.92551382504072199</v>
      </c>
      <c r="R23" s="303"/>
      <c r="S23" s="46">
        <v>0.34374999999999994</v>
      </c>
      <c r="T23" s="47">
        <v>0.36981481481481476</v>
      </c>
      <c r="U23" s="109">
        <v>4.9666666666665904</v>
      </c>
      <c r="V23" s="110">
        <v>37.541799598645397</v>
      </c>
      <c r="W23" s="111"/>
      <c r="X23" s="114"/>
      <c r="Y23" s="294"/>
      <c r="Z23" s="295"/>
      <c r="AA23" s="115">
        <f>M23-J23</f>
        <v>-245.80437736561726</v>
      </c>
      <c r="AB23" s="108">
        <f>M23/J23</f>
        <v>0.92551382504072199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3053.6844108860014</v>
      </c>
      <c r="N38" s="136">
        <f t="shared" ref="N38:N45" si="10">M38/L38</f>
        <v>763.42110272150035</v>
      </c>
      <c r="O38" s="137">
        <f t="shared" ref="O38:O45" si="11">L38-I38</f>
        <v>0</v>
      </c>
      <c r="P38" s="138">
        <f t="shared" ref="P38:P45" si="12">N38-K38</f>
        <v>-61.578897278499653</v>
      </c>
      <c r="Q38" s="139">
        <f t="shared" ref="Q38:Q45" si="13">N38/K38</f>
        <v>0.92535891238969736</v>
      </c>
      <c r="R38" s="304"/>
      <c r="S38" s="140">
        <v>0.31874999999999998</v>
      </c>
      <c r="T38" s="141">
        <v>0.36981481481481476</v>
      </c>
      <c r="U38" s="142"/>
      <c r="V38" s="164"/>
      <c r="W38" s="97"/>
      <c r="X38" s="67"/>
      <c r="Y38" s="290"/>
      <c r="Z38" s="291"/>
      <c r="AA38" s="166">
        <f t="shared" ref="AA38:AA45" si="14">M38-J38</f>
        <v>-246.31558911399861</v>
      </c>
      <c r="AB38" s="139">
        <f t="shared" ref="AB38:AB45" si="15">M38/J38</f>
        <v>0.92535891238969736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882</v>
      </c>
      <c r="G39" s="146">
        <f t="shared" ref="G39:G45" si="16">E39*F39</f>
        <v>21891.24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3260.4550322587024</v>
      </c>
      <c r="N39" s="150">
        <f t="shared" si="10"/>
        <v>652.09100645174044</v>
      </c>
      <c r="O39" s="152">
        <f t="shared" si="11"/>
        <v>0</v>
      </c>
      <c r="P39" s="153">
        <f t="shared" si="12"/>
        <v>-67.908993548259559</v>
      </c>
      <c r="Q39" s="154">
        <f t="shared" si="13"/>
        <v>0.90568195340519508</v>
      </c>
      <c r="R39" s="302">
        <f>Q55</f>
        <v>0.91003801912112647</v>
      </c>
      <c r="S39" s="155">
        <v>0.25</v>
      </c>
      <c r="T39" s="156">
        <v>0.26126157407407408</v>
      </c>
      <c r="U39" s="157"/>
      <c r="V39" s="158">
        <v>16.230863323190601</v>
      </c>
      <c r="W39" s="159"/>
      <c r="X39" s="160"/>
      <c r="Y39" s="305"/>
      <c r="Z39" s="306"/>
      <c r="AA39" s="113">
        <f t="shared" si="14"/>
        <v>-339.54496774129757</v>
      </c>
      <c r="AB39" s="154">
        <f t="shared" si="15"/>
        <v>0.90568195340519508</v>
      </c>
      <c r="AC39" s="307">
        <f>AB55</f>
        <v>0.91003801912112647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771</v>
      </c>
      <c r="G40" s="101">
        <f t="shared" si="16"/>
        <v>19298.13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3255.4886499761369</v>
      </c>
      <c r="N40" s="104">
        <f t="shared" si="10"/>
        <v>651.09772999522738</v>
      </c>
      <c r="O40" s="106">
        <f t="shared" si="11"/>
        <v>0</v>
      </c>
      <c r="P40" s="107">
        <f t="shared" si="12"/>
        <v>-68.902270004772618</v>
      </c>
      <c r="Q40" s="108">
        <f t="shared" si="13"/>
        <v>0.90430240277114915</v>
      </c>
      <c r="R40" s="303"/>
      <c r="S40" s="46">
        <v>0.27083333333333337</v>
      </c>
      <c r="T40" s="47">
        <v>0.28069444444444447</v>
      </c>
      <c r="U40" s="109">
        <v>13.783333333333383</v>
      </c>
      <c r="V40" s="110">
        <v>14.209848343455011</v>
      </c>
      <c r="W40" s="111"/>
      <c r="X40" s="114"/>
      <c r="Y40" s="294"/>
      <c r="Z40" s="295"/>
      <c r="AA40" s="115">
        <f t="shared" si="14"/>
        <v>-344.51135002386309</v>
      </c>
      <c r="AB40" s="108">
        <f t="shared" si="15"/>
        <v>0.90430240277114915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1569</v>
      </c>
      <c r="G41" s="101">
        <f t="shared" si="16"/>
        <v>37342.200000000004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3257.0274729861349</v>
      </c>
      <c r="N41" s="104">
        <f t="shared" si="10"/>
        <v>814.25686824653371</v>
      </c>
      <c r="O41" s="106">
        <f t="shared" si="11"/>
        <v>0</v>
      </c>
      <c r="P41" s="107">
        <f t="shared" si="12"/>
        <v>-85.743131753466287</v>
      </c>
      <c r="Q41" s="108">
        <f t="shared" si="13"/>
        <v>0.90472985360725966</v>
      </c>
      <c r="R41" s="303"/>
      <c r="S41" s="46">
        <v>0.29027777777777786</v>
      </c>
      <c r="T41" s="47">
        <v>0.31034722222222233</v>
      </c>
      <c r="U41" s="109">
        <v>13.800000000000079</v>
      </c>
      <c r="V41" s="110">
        <v>28.903655489798428</v>
      </c>
      <c r="W41" s="111"/>
      <c r="X41" s="114"/>
      <c r="Y41" s="294"/>
      <c r="Z41" s="295"/>
      <c r="AA41" s="115">
        <f t="shared" si="14"/>
        <v>-342.97252701386515</v>
      </c>
      <c r="AB41" s="108">
        <f t="shared" si="15"/>
        <v>0.90472985360725966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900</v>
      </c>
      <c r="G42" s="101">
        <f t="shared" si="16"/>
        <v>16362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3254.409351087621</v>
      </c>
      <c r="N42" s="104">
        <f t="shared" si="10"/>
        <v>1084.803117029207</v>
      </c>
      <c r="O42" s="106">
        <f t="shared" si="11"/>
        <v>0</v>
      </c>
      <c r="P42" s="107">
        <f t="shared" si="12"/>
        <v>-115.19688297079301</v>
      </c>
      <c r="Q42" s="108">
        <f t="shared" si="13"/>
        <v>0.9040025975243392</v>
      </c>
      <c r="R42" s="303"/>
      <c r="S42" s="46">
        <v>0.31944444444444453</v>
      </c>
      <c r="T42" s="47">
        <v>0.33096064814814824</v>
      </c>
      <c r="U42" s="109">
        <v>13.099999999999969</v>
      </c>
      <c r="V42" s="110">
        <v>16.592872676559033</v>
      </c>
      <c r="W42" s="111"/>
      <c r="X42" s="114"/>
      <c r="Y42" s="294"/>
      <c r="Z42" s="295"/>
      <c r="AA42" s="115">
        <f t="shared" si="14"/>
        <v>-345.59064891237904</v>
      </c>
      <c r="AB42" s="108">
        <f t="shared" si="15"/>
        <v>0.9040025975243392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1281</v>
      </c>
      <c r="G43" s="101">
        <f t="shared" si="16"/>
        <v>21866.670000000002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3055.6966488532471</v>
      </c>
      <c r="N43" s="104">
        <f t="shared" si="10"/>
        <v>1018.5655496177491</v>
      </c>
      <c r="O43" s="106">
        <f t="shared" si="11"/>
        <v>0</v>
      </c>
      <c r="P43" s="107">
        <f t="shared" si="12"/>
        <v>-81.43445038225093</v>
      </c>
      <c r="Q43" s="108">
        <f t="shared" si="13"/>
        <v>0.92596868147068101</v>
      </c>
      <c r="R43" s="303"/>
      <c r="S43" s="46">
        <v>0.3402777777777779</v>
      </c>
      <c r="T43" s="47">
        <v>0.35774305555555569</v>
      </c>
      <c r="U43" s="109">
        <v>13.416666666666712</v>
      </c>
      <c r="V43" s="110">
        <v>25.153020352607417</v>
      </c>
      <c r="W43" s="111"/>
      <c r="X43" s="114"/>
      <c r="Y43" s="294"/>
      <c r="Z43" s="295"/>
      <c r="AA43" s="115">
        <f t="shared" si="14"/>
        <v>-244.3033511467529</v>
      </c>
      <c r="AB43" s="108">
        <f t="shared" si="15"/>
        <v>0.9259686814706809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3302</v>
      </c>
      <c r="G44" s="119">
        <f t="shared" si="16"/>
        <v>46327.06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2774.6202942209347</v>
      </c>
      <c r="N44" s="104">
        <f t="shared" si="10"/>
        <v>924.87343140697828</v>
      </c>
      <c r="O44" s="106">
        <f t="shared" si="11"/>
        <v>0</v>
      </c>
      <c r="P44" s="107">
        <f t="shared" si="12"/>
        <v>-75.126568593021716</v>
      </c>
      <c r="Q44" s="108">
        <f t="shared" si="13"/>
        <v>0.92487343140697831</v>
      </c>
      <c r="R44" s="303"/>
      <c r="S44" s="46">
        <v>0.36736111111111125</v>
      </c>
      <c r="T44" s="118">
        <v>0.41694444444444456</v>
      </c>
      <c r="U44" s="109">
        <v>13.850000000000007</v>
      </c>
      <c r="V44" s="110">
        <v>71.404364918922596</v>
      </c>
      <c r="W44" s="111"/>
      <c r="X44" s="114"/>
      <c r="Y44" s="294"/>
      <c r="Z44" s="295"/>
      <c r="AA44" s="115">
        <f t="shared" si="14"/>
        <v>-225.37970577906526</v>
      </c>
      <c r="AB44" s="108">
        <f t="shared" si="15"/>
        <v>0.9248734314069782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4798</v>
      </c>
      <c r="G45" s="119">
        <f t="shared" si="16"/>
        <v>68515.44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3256.2264152605985</v>
      </c>
      <c r="N45" s="104">
        <f t="shared" si="10"/>
        <v>1085.4088050868661</v>
      </c>
      <c r="O45" s="121">
        <f t="shared" si="11"/>
        <v>0</v>
      </c>
      <c r="P45" s="122">
        <f t="shared" si="12"/>
        <v>-114.5911949131339</v>
      </c>
      <c r="Q45" s="123">
        <f t="shared" si="13"/>
        <v>0.90450733757238844</v>
      </c>
      <c r="R45" s="303"/>
      <c r="S45" s="46">
        <v>0.42638888888888904</v>
      </c>
      <c r="T45" s="118">
        <v>0.48777777777777792</v>
      </c>
      <c r="U45" s="109">
        <v>13.600000000000048</v>
      </c>
      <c r="V45" s="110">
        <v>88.4090856369276</v>
      </c>
      <c r="W45" s="111"/>
      <c r="X45" s="114"/>
      <c r="Y45" s="294"/>
      <c r="Z45" s="295"/>
      <c r="AA45" s="115">
        <f t="shared" si="14"/>
        <v>-343.77358473940149</v>
      </c>
      <c r="AB45" s="108">
        <f t="shared" si="15"/>
        <v>0.90450733757238844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3159.1319806633392</v>
      </c>
      <c r="N55" s="136">
        <f t="shared" ref="N55:N63" si="22">M55/L55</f>
        <v>850.53553325551434</v>
      </c>
      <c r="O55" s="137">
        <f t="shared" ref="O55:O63" si="23">L55-I55</f>
        <v>0</v>
      </c>
      <c r="P55" s="138">
        <f t="shared" ref="P55:P63" si="24">N55-K55</f>
        <v>-84.079851359870304</v>
      </c>
      <c r="Q55" s="139">
        <f t="shared" ref="Q55:Q63" si="25">N55/K55</f>
        <v>0.91003801912112647</v>
      </c>
      <c r="R55" s="304"/>
      <c r="S55" s="140">
        <v>0.25</v>
      </c>
      <c r="T55" s="141">
        <v>0.48777777777777792</v>
      </c>
      <c r="U55" s="142"/>
      <c r="V55" s="164"/>
      <c r="W55" s="97"/>
      <c r="X55" s="67"/>
      <c r="Y55" s="290"/>
      <c r="Z55" s="291"/>
      <c r="AA55" s="166">
        <f t="shared" ref="AA55:AA63" si="26">M55-J55</f>
        <v>-312.29659076523239</v>
      </c>
      <c r="AB55" s="139">
        <f t="shared" ref="AB55:AB63" si="27">M55/J55</f>
        <v>0.91003801912112647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1438</v>
      </c>
      <c r="G56" s="146">
        <f t="shared" ref="G56:G63" si="28">E56*F56</f>
        <v>26142.84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3255.1998963298515</v>
      </c>
      <c r="N56" s="150">
        <f t="shared" si="22"/>
        <v>1085.0666321099504</v>
      </c>
      <c r="O56" s="152">
        <f t="shared" si="23"/>
        <v>0</v>
      </c>
      <c r="P56" s="153">
        <f t="shared" si="24"/>
        <v>-114.93336789004957</v>
      </c>
      <c r="Q56" s="154">
        <f t="shared" si="25"/>
        <v>0.90422219342495869</v>
      </c>
      <c r="R56" s="302">
        <f>Q72</f>
        <v>0.90663648669150088</v>
      </c>
      <c r="S56" s="155">
        <v>0.25</v>
      </c>
      <c r="T56" s="156">
        <v>0.26840277777777777</v>
      </c>
      <c r="U56" s="157"/>
      <c r="V56" s="158">
        <v>26.505284697655075</v>
      </c>
      <c r="W56" s="156"/>
      <c r="X56" s="167"/>
      <c r="Y56" s="305"/>
      <c r="Z56" s="306"/>
      <c r="AA56" s="113">
        <f t="shared" si="26"/>
        <v>-344.80010367014847</v>
      </c>
      <c r="AB56" s="154">
        <f t="shared" si="27"/>
        <v>0.9042221934249588</v>
      </c>
      <c r="AC56" s="307">
        <f>AB72</f>
        <v>0.90663648669150088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799</v>
      </c>
      <c r="G57" s="101">
        <f t="shared" si="28"/>
        <v>16555.28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3254.1521445125686</v>
      </c>
      <c r="N57" s="104">
        <f t="shared" si="22"/>
        <v>1084.7173815041895</v>
      </c>
      <c r="O57" s="106">
        <f t="shared" si="23"/>
        <v>0</v>
      </c>
      <c r="P57" s="107">
        <f t="shared" si="24"/>
        <v>-115.28261849581054</v>
      </c>
      <c r="Q57" s="108">
        <f t="shared" si="25"/>
        <v>0.90393115125349122</v>
      </c>
      <c r="R57" s="303"/>
      <c r="S57" s="46">
        <v>0.27777777777777779</v>
      </c>
      <c r="T57" s="47">
        <v>0.2879976851851852</v>
      </c>
      <c r="U57" s="109">
        <v>13.500000000000032</v>
      </c>
      <c r="V57" s="110">
        <v>14.73194794559331</v>
      </c>
      <c r="W57" s="111"/>
      <c r="X57" s="13"/>
      <c r="Y57" s="294"/>
      <c r="Z57" s="295"/>
      <c r="AA57" s="115">
        <f t="shared" si="26"/>
        <v>-345.84785548743139</v>
      </c>
      <c r="AB57" s="108">
        <f t="shared" si="27"/>
        <v>0.90393115125349133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821</v>
      </c>
      <c r="G58" s="101">
        <f t="shared" si="28"/>
        <v>24630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3054.5015456091601</v>
      </c>
      <c r="N58" s="104">
        <f t="shared" si="22"/>
        <v>763.62538640229002</v>
      </c>
      <c r="O58" s="106">
        <f t="shared" si="23"/>
        <v>0</v>
      </c>
      <c r="P58" s="107">
        <f t="shared" si="24"/>
        <v>-61.374613597709981</v>
      </c>
      <c r="Q58" s="108">
        <f t="shared" si="25"/>
        <v>0.92560652897247275</v>
      </c>
      <c r="R58" s="303"/>
      <c r="S58" s="46">
        <v>0.29722222222222228</v>
      </c>
      <c r="T58" s="47">
        <v>0.3084143518518519</v>
      </c>
      <c r="U58" s="109">
        <v>13.283333333333385</v>
      </c>
      <c r="V58" s="110">
        <v>16.127017539346529</v>
      </c>
      <c r="W58" s="111"/>
      <c r="X58" s="13"/>
      <c r="Y58" s="294"/>
      <c r="Z58" s="295"/>
      <c r="AA58" s="115">
        <f t="shared" si="26"/>
        <v>-245.49845439083992</v>
      </c>
      <c r="AB58" s="108">
        <f t="shared" si="27"/>
        <v>0.92560652897247275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1151</v>
      </c>
      <c r="G59" s="101">
        <f t="shared" si="28"/>
        <v>34530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3255.0325397496904</v>
      </c>
      <c r="N59" s="104">
        <f t="shared" si="22"/>
        <v>813.7581349374226</v>
      </c>
      <c r="O59" s="106">
        <f t="shared" si="23"/>
        <v>0</v>
      </c>
      <c r="P59" s="107">
        <f t="shared" si="24"/>
        <v>-86.241865062577403</v>
      </c>
      <c r="Q59" s="108">
        <f t="shared" si="25"/>
        <v>0.90417570548602511</v>
      </c>
      <c r="R59" s="303"/>
      <c r="S59" s="46">
        <v>0.31805555555555565</v>
      </c>
      <c r="T59" s="47">
        <v>0.33277777777777789</v>
      </c>
      <c r="U59" s="109">
        <v>13.883333333333399</v>
      </c>
      <c r="V59" s="110">
        <v>21.216377764785928</v>
      </c>
      <c r="W59" s="111"/>
      <c r="X59" s="114"/>
      <c r="Y59" s="294"/>
      <c r="Z59" s="295"/>
      <c r="AA59" s="115">
        <f t="shared" si="26"/>
        <v>-344.96746025030961</v>
      </c>
      <c r="AB59" s="108">
        <f t="shared" si="27"/>
        <v>0.90417570548602511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2072</v>
      </c>
      <c r="G60" s="101">
        <f t="shared" si="28"/>
        <v>51302.720000000001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3253.8172700578311</v>
      </c>
      <c r="N60" s="104">
        <f t="shared" si="22"/>
        <v>813.45431751445778</v>
      </c>
      <c r="O60" s="106">
        <f t="shared" si="23"/>
        <v>0</v>
      </c>
      <c r="P60" s="107">
        <f t="shared" si="24"/>
        <v>-86.545682485542216</v>
      </c>
      <c r="Q60" s="108">
        <f t="shared" si="25"/>
        <v>0.90383813057161977</v>
      </c>
      <c r="R60" s="303"/>
      <c r="S60" s="46">
        <v>0.34236111111111123</v>
      </c>
      <c r="T60" s="47">
        <v>0.36888888888888899</v>
      </c>
      <c r="U60" s="109">
        <v>13.799999999999999</v>
      </c>
      <c r="V60" s="110">
        <v>38.207431358857598</v>
      </c>
      <c r="W60" s="111"/>
      <c r="X60" s="114"/>
      <c r="Y60" s="294"/>
      <c r="Z60" s="295"/>
      <c r="AA60" s="115">
        <f t="shared" si="26"/>
        <v>-346.18272994216886</v>
      </c>
      <c r="AB60" s="108">
        <f t="shared" si="27"/>
        <v>0.90383813057161977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2081</v>
      </c>
      <c r="G61" s="119">
        <f t="shared" si="28"/>
        <v>37229.090000000004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3255.9897061493357</v>
      </c>
      <c r="N61" s="104">
        <f t="shared" si="22"/>
        <v>813.99742653733392</v>
      </c>
      <c r="O61" s="106">
        <f t="shared" si="23"/>
        <v>0</v>
      </c>
      <c r="P61" s="107">
        <f t="shared" si="24"/>
        <v>-86.002573462666078</v>
      </c>
      <c r="Q61" s="108">
        <f t="shared" si="25"/>
        <v>0.90444158504148209</v>
      </c>
      <c r="R61" s="303"/>
      <c r="S61" s="46">
        <v>0.37847222222222238</v>
      </c>
      <c r="T61" s="118">
        <v>0.40509259259259273</v>
      </c>
      <c r="U61" s="109">
        <v>13.800000000000079</v>
      </c>
      <c r="V61" s="110">
        <v>38.347787084273207</v>
      </c>
      <c r="W61" s="111"/>
      <c r="X61" s="49"/>
      <c r="Y61" s="294"/>
      <c r="Z61" s="295"/>
      <c r="AA61" s="115">
        <f t="shared" si="26"/>
        <v>-344.01029385066431</v>
      </c>
      <c r="AB61" s="108">
        <f t="shared" si="27"/>
        <v>0.90444158504148209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1441</v>
      </c>
      <c r="G62" s="119">
        <f t="shared" si="28"/>
        <v>39598.68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3254.4484654872044</v>
      </c>
      <c r="N62" s="104">
        <f t="shared" si="22"/>
        <v>650.88969309744084</v>
      </c>
      <c r="O62" s="121">
        <f t="shared" si="23"/>
        <v>0</v>
      </c>
      <c r="P62" s="122">
        <f t="shared" si="24"/>
        <v>-69.110306902559159</v>
      </c>
      <c r="Q62" s="123">
        <f t="shared" si="25"/>
        <v>0.90401346263533455</v>
      </c>
      <c r="R62" s="303"/>
      <c r="S62" s="46">
        <v>0.41458333333333353</v>
      </c>
      <c r="T62" s="118">
        <v>0.43303240740740762</v>
      </c>
      <c r="U62" s="109">
        <v>13.666666666666751</v>
      </c>
      <c r="V62" s="110">
        <v>26.566713505188837</v>
      </c>
      <c r="W62" s="111"/>
      <c r="X62" s="114"/>
      <c r="Y62" s="294"/>
      <c r="Z62" s="295"/>
      <c r="AA62" s="115">
        <f t="shared" si="26"/>
        <v>-345.55153451279557</v>
      </c>
      <c r="AB62" s="108">
        <f t="shared" si="27"/>
        <v>0.90401346263533455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3916</v>
      </c>
      <c r="G63" s="119">
        <f t="shared" si="28"/>
        <v>65240.56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3255.9983028121342</v>
      </c>
      <c r="N63" s="104">
        <f t="shared" si="22"/>
        <v>651.19966056242686</v>
      </c>
      <c r="O63" s="121">
        <f t="shared" si="23"/>
        <v>0</v>
      </c>
      <c r="P63" s="122">
        <f t="shared" si="24"/>
        <v>-68.800339437573143</v>
      </c>
      <c r="Q63" s="123">
        <f t="shared" si="25"/>
        <v>0.90444397300337065</v>
      </c>
      <c r="R63" s="303"/>
      <c r="S63" s="46">
        <v>0.44236111111111132</v>
      </c>
      <c r="T63" s="118">
        <v>0.49246527777777799</v>
      </c>
      <c r="U63" s="109">
        <v>13.433333333333328</v>
      </c>
      <c r="V63" s="110">
        <v>72.162199776661495</v>
      </c>
      <c r="W63" s="111"/>
      <c r="X63" s="114"/>
      <c r="Y63" s="294"/>
      <c r="Z63" s="295"/>
      <c r="AA63" s="115">
        <f t="shared" si="26"/>
        <v>-344.00169718786583</v>
      </c>
      <c r="AB63" s="108">
        <f t="shared" si="27"/>
        <v>0.90444397300337065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3229.8924838384719</v>
      </c>
      <c r="N72" s="136">
        <f>M72/L72</f>
        <v>807.47312095961797</v>
      </c>
      <c r="O72" s="137">
        <f>L72-I72</f>
        <v>0</v>
      </c>
      <c r="P72" s="138">
        <f>N72-K72</f>
        <v>-83.151879040382028</v>
      </c>
      <c r="Q72" s="139">
        <f>N72/K72</f>
        <v>0.90663648669150088</v>
      </c>
      <c r="R72" s="304"/>
      <c r="S72" s="140">
        <v>0.25</v>
      </c>
      <c r="T72" s="141">
        <v>0.49246527777777799</v>
      </c>
      <c r="U72" s="142"/>
      <c r="V72" s="164"/>
      <c r="W72" s="165"/>
      <c r="X72" s="136"/>
      <c r="Y72" s="290"/>
      <c r="Z72" s="291"/>
      <c r="AA72" s="166">
        <f>M72-J72</f>
        <v>-332.60751616152811</v>
      </c>
      <c r="AB72" s="139">
        <f>M72/J72</f>
        <v>0.90663648669150088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970</v>
      </c>
      <c r="G73" s="146">
        <f t="shared" ref="G73" si="33">E73*F73</f>
        <v>27712.9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3122.3923035779362</v>
      </c>
      <c r="N73" s="150">
        <f>M73/L73</f>
        <v>260.1993586314947</v>
      </c>
      <c r="O73" s="152">
        <f>L73-I73</f>
        <v>0</v>
      </c>
      <c r="P73" s="153">
        <f>N73-K73</f>
        <v>-39.800641368505296</v>
      </c>
      <c r="Q73" s="154">
        <f>N73/K73</f>
        <v>0.86733119543831572</v>
      </c>
      <c r="R73" s="302">
        <f>Q89</f>
        <v>0.86733119543831572</v>
      </c>
      <c r="S73" s="155">
        <v>0.72916666666666663</v>
      </c>
      <c r="T73" s="156">
        <v>0.74210648148148139</v>
      </c>
      <c r="U73" s="157"/>
      <c r="V73" s="158">
        <v>18.639554015460792</v>
      </c>
      <c r="W73" s="156"/>
      <c r="X73" s="167"/>
      <c r="Y73" s="305"/>
      <c r="Z73" s="306"/>
      <c r="AA73" s="113">
        <f>M73-J73</f>
        <v>-477.60769642206378</v>
      </c>
      <c r="AB73" s="154">
        <f>M73/J73</f>
        <v>0.86733119543831561</v>
      </c>
      <c r="AC73" s="307">
        <f>AB89</f>
        <v>0.86733119543831561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3122.3923035779362</v>
      </c>
      <c r="N89" s="136">
        <f>M89/L89</f>
        <v>260.1993586314947</v>
      </c>
      <c r="O89" s="137">
        <f>L89-I89</f>
        <v>0</v>
      </c>
      <c r="P89" s="138">
        <f>N89-K89</f>
        <v>-39.800641368505296</v>
      </c>
      <c r="Q89" s="139">
        <f>N89/K89</f>
        <v>0.86733119543831572</v>
      </c>
      <c r="R89" s="304"/>
      <c r="S89" s="140">
        <v>0.72916666666666663</v>
      </c>
      <c r="T89" s="141">
        <v>0.74210648148148139</v>
      </c>
      <c r="U89" s="142"/>
      <c r="V89" s="164"/>
      <c r="W89" s="165"/>
      <c r="X89" s="136"/>
      <c r="Y89" s="290"/>
      <c r="Z89" s="291"/>
      <c r="AA89" s="166">
        <f>M89-J89</f>
        <v>-477.60769642206378</v>
      </c>
      <c r="AB89" s="139">
        <f>M89/J89</f>
        <v>0.86733119543831561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828</v>
      </c>
      <c r="G90" s="146">
        <f t="shared" ref="G90:G91" si="37">E90*F90</f>
        <v>20319.12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2777.6957267668622</v>
      </c>
      <c r="N90" s="150">
        <f>M90/L90</f>
        <v>694.42393169171555</v>
      </c>
      <c r="O90" s="152">
        <f>L90-I90</f>
        <v>0</v>
      </c>
      <c r="P90" s="153">
        <f>N90-K90</f>
        <v>-55.576068308284448</v>
      </c>
      <c r="Q90" s="154">
        <f>N90/K90</f>
        <v>0.92589857558895405</v>
      </c>
      <c r="R90" s="302">
        <f>Q106</f>
        <v>0.9253808076657154</v>
      </c>
      <c r="S90" s="155">
        <v>0.70833333333333337</v>
      </c>
      <c r="T90" s="156">
        <v>0.72075231481481483</v>
      </c>
      <c r="U90" s="157"/>
      <c r="V90" s="158">
        <v>17.885328303336426</v>
      </c>
      <c r="W90" s="159"/>
      <c r="X90" s="160"/>
      <c r="Y90" s="305"/>
      <c r="Z90" s="306"/>
      <c r="AA90" s="113">
        <f>M90-J90</f>
        <v>-222.30427323313779</v>
      </c>
      <c r="AB90" s="154">
        <f>M90/J90</f>
        <v>0.92589857558895405</v>
      </c>
      <c r="AC90" s="307">
        <f>AB106</f>
        <v>0.9253808076657154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1936</v>
      </c>
      <c r="G91" s="101">
        <f t="shared" si="37"/>
        <v>43211.520000000004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3052.2033615271453</v>
      </c>
      <c r="N91" s="104">
        <f>M91/L91</f>
        <v>610.44067230542908</v>
      </c>
      <c r="O91" s="106">
        <f>L91-I91</f>
        <v>0</v>
      </c>
      <c r="P91" s="107">
        <f>N91-K91</f>
        <v>-49.559327694570925</v>
      </c>
      <c r="Q91" s="108">
        <f>N91/K91</f>
        <v>0.92491010955368047</v>
      </c>
      <c r="R91" s="303"/>
      <c r="S91" s="46">
        <v>0.72361111111111109</v>
      </c>
      <c r="T91" s="47">
        <v>0.75003472222222223</v>
      </c>
      <c r="U91" s="109">
        <v>5</v>
      </c>
      <c r="V91" s="110">
        <v>38.057752463086302</v>
      </c>
      <c r="W91" s="111"/>
      <c r="X91" s="114"/>
      <c r="Y91" s="294"/>
      <c r="Z91" s="295"/>
      <c r="AA91" s="115">
        <f>M91-J91</f>
        <v>-247.79663847285474</v>
      </c>
      <c r="AB91" s="108">
        <f>M91/J91</f>
        <v>0.92491010955368036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2914.9495441470035</v>
      </c>
      <c r="N106" s="136">
        <f t="shared" ref="N106:N120" si="42">M106/L106</f>
        <v>647.7665653660008</v>
      </c>
      <c r="O106" s="137">
        <f t="shared" ref="O106:O120" si="43">L106-I106</f>
        <v>0</v>
      </c>
      <c r="P106" s="138">
        <f t="shared" ref="P106:P120" si="44">N106-K106</f>
        <v>-52.233434633999195</v>
      </c>
      <c r="Q106" s="139">
        <f t="shared" ref="Q106:Q120" si="45">N106/K106</f>
        <v>0.9253808076657154</v>
      </c>
      <c r="R106" s="304"/>
      <c r="S106" s="140">
        <v>0.70833333333333337</v>
      </c>
      <c r="T106" s="141">
        <v>0.75003472222222223</v>
      </c>
      <c r="U106" s="142"/>
      <c r="V106" s="164"/>
      <c r="W106" s="97"/>
      <c r="X106" s="67"/>
      <c r="Y106" s="290"/>
      <c r="Z106" s="291"/>
      <c r="AA106" s="166">
        <f t="shared" ref="AA106:AA120" si="46">M106-J106</f>
        <v>-235.05045585299649</v>
      </c>
      <c r="AB106" s="139">
        <f t="shared" ref="AB106:AB120" si="47">M106/J106</f>
        <v>0.9253808076657154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310</v>
      </c>
      <c r="G107" s="146">
        <f t="shared" ref="G107:G120" si="48">E107*F107</f>
        <v>4349.3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2777.2597348104755</v>
      </c>
      <c r="N107" s="150">
        <f t="shared" si="42"/>
        <v>925.75324493682513</v>
      </c>
      <c r="O107" s="152">
        <f t="shared" si="43"/>
        <v>0</v>
      </c>
      <c r="P107" s="153">
        <f t="shared" si="44"/>
        <v>-74.246755063174874</v>
      </c>
      <c r="Q107" s="154">
        <f t="shared" si="45"/>
        <v>0.92575324493682509</v>
      </c>
      <c r="R107" s="302">
        <f>Q123</f>
        <v>0.90989859742276324</v>
      </c>
      <c r="S107" s="155">
        <v>0.7319444444444444</v>
      </c>
      <c r="T107" s="156">
        <v>0.73658564814814809</v>
      </c>
      <c r="U107" s="157"/>
      <c r="V107" s="158">
        <v>6.6972490065893293</v>
      </c>
      <c r="W107" s="159"/>
      <c r="X107" s="160"/>
      <c r="Y107" s="305"/>
      <c r="Z107" s="306"/>
      <c r="AA107" s="113">
        <f t="shared" si="46"/>
        <v>-222.74026518952451</v>
      </c>
      <c r="AB107" s="154">
        <f t="shared" si="47"/>
        <v>0.9257532449368252</v>
      </c>
      <c r="AC107" s="307">
        <f>AB123</f>
        <v>0.90989859742276324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556</v>
      </c>
      <c r="G108" s="101">
        <f t="shared" si="48"/>
        <v>10108.08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2775.2326110420713</v>
      </c>
      <c r="N108" s="104">
        <f t="shared" si="42"/>
        <v>925.07753701402373</v>
      </c>
      <c r="O108" s="106">
        <f t="shared" si="43"/>
        <v>0</v>
      </c>
      <c r="P108" s="107">
        <f t="shared" si="44"/>
        <v>-74.922462985976267</v>
      </c>
      <c r="Q108" s="108">
        <f t="shared" si="45"/>
        <v>0.92507753701402373</v>
      </c>
      <c r="R108" s="303"/>
      <c r="S108" s="46">
        <v>0.74583333333333324</v>
      </c>
      <c r="T108" s="47">
        <v>0.75417824074074069</v>
      </c>
      <c r="U108" s="109">
        <v>13.316666666666617</v>
      </c>
      <c r="V108" s="110">
        <v>12.020614008089817</v>
      </c>
      <c r="W108" s="111"/>
      <c r="X108" s="114"/>
      <c r="Y108" s="294"/>
      <c r="Z108" s="295"/>
      <c r="AA108" s="115">
        <f t="shared" si="46"/>
        <v>-224.76738895792869</v>
      </c>
      <c r="AB108" s="108">
        <f t="shared" si="47"/>
        <v>0.92507753701402373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379</v>
      </c>
      <c r="G109" s="101">
        <f t="shared" si="48"/>
        <v>6890.22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3256.703693267164</v>
      </c>
      <c r="N109" s="104">
        <f t="shared" si="42"/>
        <v>1085.5678977557213</v>
      </c>
      <c r="O109" s="106">
        <f t="shared" si="43"/>
        <v>0</v>
      </c>
      <c r="P109" s="107">
        <f t="shared" si="44"/>
        <v>-114.43210224427867</v>
      </c>
      <c r="Q109" s="108">
        <f t="shared" si="45"/>
        <v>0.90463991479643446</v>
      </c>
      <c r="R109" s="303"/>
      <c r="S109" s="46">
        <v>0.76388888888888873</v>
      </c>
      <c r="T109" s="47">
        <v>0.76872685185185174</v>
      </c>
      <c r="U109" s="109">
        <v>13.983333333333174</v>
      </c>
      <c r="V109" s="110">
        <v>6.9825204076785266</v>
      </c>
      <c r="W109" s="111"/>
      <c r="X109" s="114"/>
      <c r="Y109" s="294"/>
      <c r="Z109" s="295"/>
      <c r="AA109" s="115">
        <f t="shared" si="46"/>
        <v>-343.296306732836</v>
      </c>
      <c r="AB109" s="108">
        <f t="shared" si="47"/>
        <v>0.90463991479643446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446</v>
      </c>
      <c r="G110" s="101">
        <f t="shared" si="48"/>
        <v>7448.2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3260.1334832265188</v>
      </c>
      <c r="N110" s="104">
        <f t="shared" si="42"/>
        <v>1086.7111610755062</v>
      </c>
      <c r="O110" s="106">
        <f t="shared" si="43"/>
        <v>0</v>
      </c>
      <c r="P110" s="107">
        <f t="shared" si="44"/>
        <v>-113.2888389244938</v>
      </c>
      <c r="Q110" s="108">
        <f t="shared" si="45"/>
        <v>0.90559263422958847</v>
      </c>
      <c r="R110" s="303"/>
      <c r="S110" s="46">
        <v>0.77777777777777757</v>
      </c>
      <c r="T110" s="47">
        <v>0.78347222222222201</v>
      </c>
      <c r="U110" s="109">
        <v>13.033333333333186</v>
      </c>
      <c r="V110" s="110">
        <v>8.2082528637802632</v>
      </c>
      <c r="W110" s="111"/>
      <c r="X110" s="114"/>
      <c r="Y110" s="294"/>
      <c r="Z110" s="295"/>
      <c r="AA110" s="115">
        <f t="shared" si="46"/>
        <v>-339.86651677348118</v>
      </c>
      <c r="AB110" s="108">
        <f t="shared" si="47"/>
        <v>0.90559263422958858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679</v>
      </c>
      <c r="G111" s="101">
        <f t="shared" si="48"/>
        <v>20370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3256.4557155822513</v>
      </c>
      <c r="N111" s="104">
        <f t="shared" si="42"/>
        <v>814.11392889556282</v>
      </c>
      <c r="O111" s="106">
        <f t="shared" si="43"/>
        <v>0</v>
      </c>
      <c r="P111" s="107">
        <f t="shared" si="44"/>
        <v>-85.886071104437178</v>
      </c>
      <c r="Q111" s="108">
        <f t="shared" si="45"/>
        <v>0.90457103210618095</v>
      </c>
      <c r="R111" s="303"/>
      <c r="S111" s="46">
        <v>0.79305555555555529</v>
      </c>
      <c r="T111" s="47">
        <v>0.80173611111111087</v>
      </c>
      <c r="U111" s="109">
        <v>13.799999999999919</v>
      </c>
      <c r="V111" s="110">
        <v>12.510534015573347</v>
      </c>
      <c r="W111" s="111"/>
      <c r="X111" s="114"/>
      <c r="Y111" s="294"/>
      <c r="Z111" s="295"/>
      <c r="AA111" s="115">
        <f t="shared" si="46"/>
        <v>-343.54428441774871</v>
      </c>
      <c r="AB111" s="108">
        <f t="shared" si="47"/>
        <v>0.90457103210618095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445</v>
      </c>
      <c r="G112" s="119">
        <f t="shared" si="48"/>
        <v>11138.35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3253.8485312433936</v>
      </c>
      <c r="N112" s="104">
        <f t="shared" si="42"/>
        <v>650.76970624867874</v>
      </c>
      <c r="O112" s="106">
        <f t="shared" si="43"/>
        <v>0</v>
      </c>
      <c r="P112" s="107">
        <f t="shared" si="44"/>
        <v>-69.230293751321256</v>
      </c>
      <c r="Q112" s="108">
        <f t="shared" si="45"/>
        <v>0.90384681423427604</v>
      </c>
      <c r="R112" s="303"/>
      <c r="S112" s="46">
        <v>0.81111111111111078</v>
      </c>
      <c r="T112" s="118">
        <v>0.81680555555555523</v>
      </c>
      <c r="U112" s="109">
        <v>13.499999999999872</v>
      </c>
      <c r="V112" s="110">
        <v>8.2056677634582833</v>
      </c>
      <c r="W112" s="111"/>
      <c r="X112" s="114"/>
      <c r="Y112" s="294"/>
      <c r="Z112" s="295"/>
      <c r="AA112" s="115">
        <f t="shared" si="46"/>
        <v>-346.15146875660639</v>
      </c>
      <c r="AB112" s="108">
        <f t="shared" si="47"/>
        <v>0.90384681423427604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2136</v>
      </c>
      <c r="G113" s="119">
        <f t="shared" si="48"/>
        <v>35585.760000000002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3257.7924610949603</v>
      </c>
      <c r="N113" s="104">
        <f t="shared" si="42"/>
        <v>651.55849221899211</v>
      </c>
      <c r="O113" s="121">
        <f t="shared" si="43"/>
        <v>0</v>
      </c>
      <c r="P113" s="122">
        <f t="shared" si="44"/>
        <v>-68.441507781007886</v>
      </c>
      <c r="Q113" s="123">
        <f t="shared" si="45"/>
        <v>0.90494235030415571</v>
      </c>
      <c r="R113" s="303"/>
      <c r="S113" s="46">
        <v>0.82638888888888851</v>
      </c>
      <c r="T113" s="118">
        <v>0.8537037037037033</v>
      </c>
      <c r="U113" s="109">
        <v>13.799999999999919</v>
      </c>
      <c r="V113" s="110">
        <v>39.339522554154598</v>
      </c>
      <c r="W113" s="111"/>
      <c r="X113" s="114"/>
      <c r="Y113" s="294"/>
      <c r="Z113" s="295"/>
      <c r="AA113" s="115">
        <f t="shared" si="46"/>
        <v>-342.20753890503966</v>
      </c>
      <c r="AB113" s="108">
        <f t="shared" si="47"/>
        <v>0.9049423503041556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765</v>
      </c>
      <c r="G114" s="119">
        <f t="shared" si="48"/>
        <v>13907.699999999999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2775.2326110420718</v>
      </c>
      <c r="N114" s="104">
        <f t="shared" si="42"/>
        <v>925.07753701402396</v>
      </c>
      <c r="O114" s="121">
        <f t="shared" si="43"/>
        <v>0</v>
      </c>
      <c r="P114" s="122">
        <f t="shared" si="44"/>
        <v>-74.92246298597604</v>
      </c>
      <c r="Q114" s="123">
        <f t="shared" si="45"/>
        <v>0.92507753701402395</v>
      </c>
      <c r="R114" s="303"/>
      <c r="S114" s="46">
        <v>0.86319444444444404</v>
      </c>
      <c r="T114" s="118">
        <v>0.87467592592592558</v>
      </c>
      <c r="U114" s="109">
        <v>13.666666666666671</v>
      </c>
      <c r="V114" s="110">
        <v>16.53915416580703</v>
      </c>
      <c r="W114" s="111"/>
      <c r="X114" s="114"/>
      <c r="Y114" s="294"/>
      <c r="Z114" s="295"/>
      <c r="AA114" s="115">
        <f t="shared" si="46"/>
        <v>-224.76738895792823</v>
      </c>
      <c r="AB114" s="108">
        <f t="shared" si="47"/>
        <v>0.92507753701402395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463</v>
      </c>
      <c r="G115" s="119">
        <f t="shared" si="48"/>
        <v>8417.34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3256.7036932671645</v>
      </c>
      <c r="N115" s="104">
        <f t="shared" si="42"/>
        <v>1085.5678977557216</v>
      </c>
      <c r="O115" s="121">
        <f t="shared" si="43"/>
        <v>0</v>
      </c>
      <c r="P115" s="122">
        <f t="shared" si="44"/>
        <v>-114.43210224427844</v>
      </c>
      <c r="Q115" s="123">
        <f t="shared" si="45"/>
        <v>0.90463991479643469</v>
      </c>
      <c r="R115" s="303"/>
      <c r="S115" s="46">
        <v>0.8840277777777773</v>
      </c>
      <c r="T115" s="118">
        <v>0.88994212962962915</v>
      </c>
      <c r="U115" s="109">
        <v>13.46666666666648</v>
      </c>
      <c r="V115" s="110">
        <v>8.5300974901191484</v>
      </c>
      <c r="W115" s="111"/>
      <c r="X115" s="114"/>
      <c r="Y115" s="294"/>
      <c r="Z115" s="295"/>
      <c r="AA115" s="115">
        <f t="shared" si="46"/>
        <v>-343.29630673283555</v>
      </c>
      <c r="AB115" s="108">
        <f t="shared" si="47"/>
        <v>0.90463991479643457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597</v>
      </c>
      <c r="G116" s="119">
        <f t="shared" si="48"/>
        <v>9969.9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3260.1334832265193</v>
      </c>
      <c r="N116" s="104">
        <f t="shared" si="42"/>
        <v>1086.7111610755064</v>
      </c>
      <c r="O116" s="121">
        <f t="shared" si="43"/>
        <v>0</v>
      </c>
      <c r="P116" s="122">
        <f t="shared" si="44"/>
        <v>-113.28883892449358</v>
      </c>
      <c r="Q116" s="123">
        <f t="shared" si="45"/>
        <v>0.90559263422958869</v>
      </c>
      <c r="R116" s="303"/>
      <c r="S116" s="46">
        <v>0.89930555555555503</v>
      </c>
      <c r="T116" s="118">
        <v>0.90693287037036985</v>
      </c>
      <c r="U116" s="109">
        <v>13.483333333333256</v>
      </c>
      <c r="V116" s="110">
        <v>10.987280178647572</v>
      </c>
      <c r="W116" s="111"/>
      <c r="X116" s="114"/>
      <c r="Y116" s="294"/>
      <c r="Z116" s="295"/>
      <c r="AA116" s="115">
        <f t="shared" si="46"/>
        <v>-339.86651677348073</v>
      </c>
      <c r="AB116" s="108">
        <f t="shared" si="47"/>
        <v>0.90559263422958869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928</v>
      </c>
      <c r="G117" s="119">
        <f t="shared" si="48"/>
        <v>27840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3256.4557155822513</v>
      </c>
      <c r="N117" s="104">
        <f t="shared" si="42"/>
        <v>814.11392889556282</v>
      </c>
      <c r="O117" s="121">
        <f t="shared" si="43"/>
        <v>0</v>
      </c>
      <c r="P117" s="122">
        <f t="shared" si="44"/>
        <v>-85.886071104437178</v>
      </c>
      <c r="Q117" s="123">
        <f t="shared" si="45"/>
        <v>0.90457103210618095</v>
      </c>
      <c r="R117" s="303"/>
      <c r="S117" s="46">
        <v>0.91597222222222163</v>
      </c>
      <c r="T117" s="118">
        <v>0.92783564814814756</v>
      </c>
      <c r="U117" s="109">
        <v>13.01666666666657</v>
      </c>
      <c r="V117" s="110">
        <v>17.098343985938243</v>
      </c>
      <c r="W117" s="124"/>
      <c r="X117" s="125"/>
      <c r="Y117" s="294"/>
      <c r="Z117" s="295"/>
      <c r="AA117" s="115">
        <f t="shared" si="46"/>
        <v>-343.54428441774871</v>
      </c>
      <c r="AB117" s="108">
        <f t="shared" si="47"/>
        <v>0.90457103210618095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483</v>
      </c>
      <c r="G118" s="119">
        <f t="shared" si="48"/>
        <v>12089.49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3253.8485312433941</v>
      </c>
      <c r="N118" s="104">
        <f t="shared" si="42"/>
        <v>650.76970624867886</v>
      </c>
      <c r="O118" s="121">
        <f t="shared" si="43"/>
        <v>0</v>
      </c>
      <c r="P118" s="122">
        <f t="shared" si="44"/>
        <v>-69.230293751321142</v>
      </c>
      <c r="Q118" s="123">
        <f t="shared" si="45"/>
        <v>0.90384681423427615</v>
      </c>
      <c r="R118" s="303"/>
      <c r="S118" s="46">
        <v>0.93749999999999933</v>
      </c>
      <c r="T118" s="118">
        <v>0.94368055555555486</v>
      </c>
      <c r="U118" s="109">
        <v>13.916666666666551</v>
      </c>
      <c r="V118" s="110">
        <v>8.9063764713491018</v>
      </c>
      <c r="W118" s="124"/>
      <c r="X118" s="125"/>
      <c r="Y118" s="294"/>
      <c r="Z118" s="295"/>
      <c r="AA118" s="115">
        <f t="shared" si="46"/>
        <v>-346.15146875660594</v>
      </c>
      <c r="AB118" s="108">
        <f t="shared" si="47"/>
        <v>0.90384681423427615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4749</v>
      </c>
      <c r="G119" s="119">
        <f t="shared" si="48"/>
        <v>66628.47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2777.2597348104755</v>
      </c>
      <c r="N119" s="104">
        <f t="shared" si="42"/>
        <v>925.75324493682513</v>
      </c>
      <c r="O119" s="121">
        <f t="shared" si="43"/>
        <v>0</v>
      </c>
      <c r="P119" s="122">
        <f t="shared" si="44"/>
        <v>-74.246755063174874</v>
      </c>
      <c r="Q119" s="123">
        <f t="shared" si="45"/>
        <v>0.92575324493682509</v>
      </c>
      <c r="R119" s="303"/>
      <c r="S119" s="46">
        <v>0.95277777777777706</v>
      </c>
      <c r="T119" s="118">
        <v>1.0240162037037031</v>
      </c>
      <c r="U119" s="109">
        <v>13.099999999999969</v>
      </c>
      <c r="V119" s="110">
        <v>102.59753397513782</v>
      </c>
      <c r="W119" s="124"/>
      <c r="X119" s="125"/>
      <c r="Y119" s="294"/>
      <c r="Z119" s="295"/>
      <c r="AA119" s="115">
        <f t="shared" si="46"/>
        <v>-222.74026518952451</v>
      </c>
      <c r="AB119" s="108">
        <f t="shared" si="47"/>
        <v>0.9257532449368252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3192</v>
      </c>
      <c r="G120" s="119">
        <f t="shared" si="48"/>
        <v>53178.720000000001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3258.0726768539239</v>
      </c>
      <c r="N120" s="104">
        <f t="shared" si="42"/>
        <v>651.61453537078478</v>
      </c>
      <c r="O120" s="121">
        <f t="shared" si="43"/>
        <v>0</v>
      </c>
      <c r="P120" s="122">
        <f t="shared" si="44"/>
        <v>-68.385464629215221</v>
      </c>
      <c r="Q120" s="123">
        <f t="shared" si="45"/>
        <v>0.90502018801497885</v>
      </c>
      <c r="R120" s="303"/>
      <c r="S120" s="46">
        <v>1.0333333333333325</v>
      </c>
      <c r="T120" s="118">
        <v>1.0741435185185177</v>
      </c>
      <c r="U120" s="109">
        <v>13.416666666666472</v>
      </c>
      <c r="V120" s="110">
        <v>58.783219097781597</v>
      </c>
      <c r="W120" s="124"/>
      <c r="X120" s="125"/>
      <c r="Y120" s="294"/>
      <c r="Z120" s="295"/>
      <c r="AA120" s="115">
        <f t="shared" si="46"/>
        <v>-341.92732314607611</v>
      </c>
      <c r="AB120" s="108">
        <f t="shared" si="47"/>
        <v>0.90502018801497885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3119.6523340209023</v>
      </c>
      <c r="N123" s="136">
        <f t="shared" ref="N123:N135" si="53">M123/L123</f>
        <v>839.90639762101216</v>
      </c>
      <c r="O123" s="137">
        <f t="shared" ref="O123:O135" si="54">L123-I123</f>
        <v>0</v>
      </c>
      <c r="P123" s="138">
        <f t="shared" ref="P123:P135" si="55">N123-K123</f>
        <v>-83.17052545591082</v>
      </c>
      <c r="Q123" s="139">
        <f t="shared" ref="Q123:Q135" si="56">N123/K123</f>
        <v>0.90989859742276324</v>
      </c>
      <c r="R123" s="304"/>
      <c r="S123" s="140">
        <v>0.7319444444444444</v>
      </c>
      <c r="T123" s="141">
        <v>1.0741435185185177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-308.9190945505261</v>
      </c>
      <c r="AB123" s="139">
        <f t="shared" ref="AB123:AB135" si="58">M123/J123</f>
        <v>0.90989859742276324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314</v>
      </c>
      <c r="G124" s="146">
        <f t="shared" ref="G124:G135" si="59">E124*F124</f>
        <v>4483.92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3255.4469426858536</v>
      </c>
      <c r="N124" s="150">
        <f t="shared" si="53"/>
        <v>1085.1489808952845</v>
      </c>
      <c r="O124" s="152">
        <f t="shared" si="54"/>
        <v>0</v>
      </c>
      <c r="P124" s="153">
        <f t="shared" si="55"/>
        <v>-114.85101910471553</v>
      </c>
      <c r="Q124" s="154">
        <f t="shared" si="56"/>
        <v>0.90429081741273709</v>
      </c>
      <c r="R124" s="302">
        <f>Q140</f>
        <v>0.90435791022553036</v>
      </c>
      <c r="S124" s="155">
        <v>0.7319444444444444</v>
      </c>
      <c r="T124" s="156">
        <v>0.7359606481481481</v>
      </c>
      <c r="U124" s="157"/>
      <c r="V124" s="158">
        <v>5.7872237919062393</v>
      </c>
      <c r="W124" s="156"/>
      <c r="X124" s="167"/>
      <c r="Y124" s="305"/>
      <c r="Z124" s="306"/>
      <c r="AA124" s="169">
        <f t="shared" si="57"/>
        <v>-344.55305731414637</v>
      </c>
      <c r="AB124" s="154">
        <f t="shared" si="58"/>
        <v>0.90429081741273709</v>
      </c>
      <c r="AC124" s="307">
        <f>AB140</f>
        <v>0.90435791022553036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603</v>
      </c>
      <c r="G125" s="101">
        <f t="shared" si="59"/>
        <v>14351.4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3255.7738923860684</v>
      </c>
      <c r="N125" s="104">
        <f t="shared" si="53"/>
        <v>813.9434730965171</v>
      </c>
      <c r="O125" s="106">
        <f t="shared" si="54"/>
        <v>0</v>
      </c>
      <c r="P125" s="107">
        <f t="shared" si="55"/>
        <v>-86.056526903482904</v>
      </c>
      <c r="Q125" s="108">
        <f t="shared" si="56"/>
        <v>0.90438163677390793</v>
      </c>
      <c r="R125" s="303"/>
      <c r="S125" s="46">
        <v>0.7451388888888888</v>
      </c>
      <c r="T125" s="47">
        <v>0.75284722222222211</v>
      </c>
      <c r="U125" s="109">
        <v>13.216666666666601</v>
      </c>
      <c r="V125" s="110">
        <v>11.112565305781926</v>
      </c>
      <c r="W125" s="111"/>
      <c r="X125" s="13"/>
      <c r="Y125" s="294"/>
      <c r="Z125" s="295"/>
      <c r="AA125" s="170">
        <f t="shared" si="57"/>
        <v>-344.22610761393162</v>
      </c>
      <c r="AB125" s="108">
        <f t="shared" si="58"/>
        <v>0.90438163677390793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653</v>
      </c>
      <c r="G126" s="101">
        <f t="shared" si="59"/>
        <v>16207.460000000001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3258.247417994829</v>
      </c>
      <c r="N126" s="104">
        <f t="shared" si="53"/>
        <v>651.64948359896584</v>
      </c>
      <c r="O126" s="106">
        <f t="shared" si="54"/>
        <v>0</v>
      </c>
      <c r="P126" s="107">
        <f t="shared" si="55"/>
        <v>-68.350516401034156</v>
      </c>
      <c r="Q126" s="108">
        <f t="shared" si="56"/>
        <v>0.90506872722078591</v>
      </c>
      <c r="R126" s="303"/>
      <c r="S126" s="46">
        <v>0.76249999999999984</v>
      </c>
      <c r="T126" s="47">
        <v>0.7708449074074073</v>
      </c>
      <c r="U126" s="109">
        <v>13.899999999999935</v>
      </c>
      <c r="V126" s="110">
        <v>12.024869499969379</v>
      </c>
      <c r="W126" s="111"/>
      <c r="X126" s="13"/>
      <c r="Y126" s="294"/>
      <c r="Z126" s="295"/>
      <c r="AA126" s="170">
        <f t="shared" si="57"/>
        <v>-341.75258200517101</v>
      </c>
      <c r="AB126" s="108">
        <f t="shared" si="58"/>
        <v>0.9050687272207858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754</v>
      </c>
      <c r="G127" s="101">
        <f t="shared" si="59"/>
        <v>18669.04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3253.0047501443573</v>
      </c>
      <c r="N127" s="104">
        <f t="shared" si="53"/>
        <v>813.25118753608933</v>
      </c>
      <c r="O127" s="106">
        <f t="shared" si="54"/>
        <v>0</v>
      </c>
      <c r="P127" s="107">
        <f t="shared" si="55"/>
        <v>-86.748812463910667</v>
      </c>
      <c r="Q127" s="108">
        <f t="shared" si="56"/>
        <v>0.90361243059565477</v>
      </c>
      <c r="R127" s="303"/>
      <c r="S127" s="46">
        <v>0.78055555555555534</v>
      </c>
      <c r="T127" s="47">
        <v>0.79020833333333307</v>
      </c>
      <c r="U127" s="109">
        <v>13.983333333333174</v>
      </c>
      <c r="V127" s="110">
        <v>13.907142311425275</v>
      </c>
      <c r="W127" s="111"/>
      <c r="X127" s="13"/>
      <c r="Y127" s="294"/>
      <c r="Z127" s="295"/>
      <c r="AA127" s="170">
        <f t="shared" si="57"/>
        <v>-346.99524985564267</v>
      </c>
      <c r="AB127" s="108">
        <f t="shared" si="58"/>
        <v>0.90361243059565477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917</v>
      </c>
      <c r="G128" s="101">
        <f t="shared" si="59"/>
        <v>16671.060000000001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3255.2410314661083</v>
      </c>
      <c r="N128" s="104">
        <f t="shared" si="53"/>
        <v>1085.0803438220362</v>
      </c>
      <c r="O128" s="106">
        <f t="shared" si="54"/>
        <v>0</v>
      </c>
      <c r="P128" s="107">
        <f t="shared" si="55"/>
        <v>-114.91965617796382</v>
      </c>
      <c r="Q128" s="108">
        <f t="shared" si="56"/>
        <v>0.90423361985169681</v>
      </c>
      <c r="R128" s="303"/>
      <c r="S128" s="46">
        <v>0.79930555555555527</v>
      </c>
      <c r="T128" s="47">
        <v>0.81104166666666633</v>
      </c>
      <c r="U128" s="109">
        <v>13.099999999999969</v>
      </c>
      <c r="V128" s="110">
        <v>16.90197422192724</v>
      </c>
      <c r="W128" s="111"/>
      <c r="X128" s="114"/>
      <c r="Y128" s="294"/>
      <c r="Z128" s="295"/>
      <c r="AA128" s="170">
        <f t="shared" si="57"/>
        <v>-344.75896853389168</v>
      </c>
      <c r="AB128" s="108">
        <f t="shared" si="58"/>
        <v>0.9042336198516967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1408</v>
      </c>
      <c r="G129" s="119">
        <f t="shared" si="59"/>
        <v>25189.120000000003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3255.197376837933</v>
      </c>
      <c r="N129" s="104">
        <f t="shared" si="53"/>
        <v>813.79934420948325</v>
      </c>
      <c r="O129" s="106">
        <f t="shared" si="54"/>
        <v>0</v>
      </c>
      <c r="P129" s="107">
        <f t="shared" si="55"/>
        <v>-86.200655790516748</v>
      </c>
      <c r="Q129" s="108">
        <f t="shared" si="56"/>
        <v>0.90422149356609249</v>
      </c>
      <c r="R129" s="303"/>
      <c r="S129" s="46">
        <v>0.82013888888888853</v>
      </c>
      <c r="T129" s="118">
        <v>0.8381597222222219</v>
      </c>
      <c r="U129" s="109">
        <v>13.099999999999969</v>
      </c>
      <c r="V129" s="110">
        <v>25.952343351315626</v>
      </c>
      <c r="W129" s="111"/>
      <c r="X129" s="49"/>
      <c r="Y129" s="294"/>
      <c r="Z129" s="295"/>
      <c r="AA129" s="170">
        <f t="shared" si="57"/>
        <v>-344.80262316206699</v>
      </c>
      <c r="AB129" s="108">
        <f t="shared" si="58"/>
        <v>0.90422149356609249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737</v>
      </c>
      <c r="G130" s="119">
        <f t="shared" si="59"/>
        <v>17540.600000000002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3255.7738923860684</v>
      </c>
      <c r="N130" s="104">
        <f t="shared" si="53"/>
        <v>813.9434730965171</v>
      </c>
      <c r="O130" s="121">
        <f t="shared" si="54"/>
        <v>0</v>
      </c>
      <c r="P130" s="122">
        <f t="shared" si="55"/>
        <v>-86.056526903482904</v>
      </c>
      <c r="Q130" s="123">
        <f t="shared" si="56"/>
        <v>0.90438163677390793</v>
      </c>
      <c r="R130" s="303"/>
      <c r="S130" s="46">
        <v>0.84722222222222188</v>
      </c>
      <c r="T130" s="118">
        <v>0.85664351851851817</v>
      </c>
      <c r="U130" s="109">
        <v>13.049999999999962</v>
      </c>
      <c r="V130" s="110">
        <v>13.582024262622355</v>
      </c>
      <c r="W130" s="111"/>
      <c r="X130" s="114"/>
      <c r="Y130" s="294"/>
      <c r="Z130" s="295"/>
      <c r="AA130" s="170">
        <f t="shared" si="57"/>
        <v>-344.22610761393162</v>
      </c>
      <c r="AB130" s="108">
        <f t="shared" si="58"/>
        <v>0.90438163677390793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791</v>
      </c>
      <c r="G131" s="119">
        <f t="shared" si="59"/>
        <v>19632.62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3258.2474179948294</v>
      </c>
      <c r="N131" s="104">
        <f t="shared" si="53"/>
        <v>651.64948359896584</v>
      </c>
      <c r="O131" s="121">
        <f t="shared" si="54"/>
        <v>0</v>
      </c>
      <c r="P131" s="122">
        <f t="shared" si="55"/>
        <v>-68.350516401034156</v>
      </c>
      <c r="Q131" s="123">
        <f t="shared" si="56"/>
        <v>0.90506872722078591</v>
      </c>
      <c r="R131" s="303"/>
      <c r="S131" s="46">
        <v>0.86597222222222181</v>
      </c>
      <c r="T131" s="118">
        <v>0.8760763888888885</v>
      </c>
      <c r="U131" s="109">
        <v>13.433333333333248</v>
      </c>
      <c r="V131" s="110">
        <v>14.566112977757699</v>
      </c>
      <c r="W131" s="111"/>
      <c r="X131" s="114"/>
      <c r="Y131" s="294"/>
      <c r="Z131" s="295"/>
      <c r="AA131" s="170">
        <f t="shared" si="57"/>
        <v>-341.75258200517055</v>
      </c>
      <c r="AB131" s="108">
        <f t="shared" si="58"/>
        <v>0.90506872722078591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1009</v>
      </c>
      <c r="G132" s="119">
        <f t="shared" si="59"/>
        <v>24982.84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3253.0047501443578</v>
      </c>
      <c r="N132" s="104">
        <f t="shared" si="53"/>
        <v>813.25118753608945</v>
      </c>
      <c r="O132" s="121">
        <f t="shared" si="54"/>
        <v>0</v>
      </c>
      <c r="P132" s="122">
        <f t="shared" si="55"/>
        <v>-86.748812463910554</v>
      </c>
      <c r="Q132" s="123">
        <f t="shared" si="56"/>
        <v>0.90361243059565499</v>
      </c>
      <c r="R132" s="303"/>
      <c r="S132" s="46">
        <v>0.88541666666666619</v>
      </c>
      <c r="T132" s="118">
        <v>0.89833333333333287</v>
      </c>
      <c r="U132" s="109">
        <v>13.449999999999864</v>
      </c>
      <c r="V132" s="110">
        <v>18.610486196588994</v>
      </c>
      <c r="W132" s="124"/>
      <c r="X132" s="125"/>
      <c r="Y132" s="294"/>
      <c r="Z132" s="295"/>
      <c r="AA132" s="170">
        <f t="shared" si="57"/>
        <v>-346.99524985564221</v>
      </c>
      <c r="AB132" s="108">
        <f t="shared" si="58"/>
        <v>0.90361243059565499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1411</v>
      </c>
      <c r="G133" s="119">
        <f t="shared" si="59"/>
        <v>25651.98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3255.2410314661083</v>
      </c>
      <c r="N133" s="104">
        <f t="shared" si="53"/>
        <v>1085.0803438220362</v>
      </c>
      <c r="O133" s="121">
        <f t="shared" si="54"/>
        <v>0</v>
      </c>
      <c r="P133" s="122">
        <f t="shared" si="55"/>
        <v>-114.91965617796382</v>
      </c>
      <c r="Q133" s="123">
        <f t="shared" si="56"/>
        <v>0.90423361985169681</v>
      </c>
      <c r="R133" s="303"/>
      <c r="S133" s="46">
        <v>0.90763888888888833</v>
      </c>
      <c r="T133" s="118">
        <v>0.92569444444444393</v>
      </c>
      <c r="U133" s="109">
        <v>13.399999999999856</v>
      </c>
      <c r="V133" s="110">
        <v>26.007290760239187</v>
      </c>
      <c r="W133" s="124"/>
      <c r="X133" s="125"/>
      <c r="Y133" s="294"/>
      <c r="Z133" s="295"/>
      <c r="AA133" s="170">
        <f t="shared" si="57"/>
        <v>-344.75896853389168</v>
      </c>
      <c r="AB133" s="108">
        <f t="shared" si="58"/>
        <v>0.9042336198516967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2212</v>
      </c>
      <c r="G134" s="119">
        <f t="shared" si="59"/>
        <v>39572.68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3256.7949522426111</v>
      </c>
      <c r="N134" s="104">
        <f t="shared" si="53"/>
        <v>814.19873806065277</v>
      </c>
      <c r="O134" s="121">
        <f t="shared" si="54"/>
        <v>0</v>
      </c>
      <c r="P134" s="122">
        <f t="shared" si="55"/>
        <v>-85.801261939347228</v>
      </c>
      <c r="Q134" s="123">
        <f t="shared" si="56"/>
        <v>0.90466526451183638</v>
      </c>
      <c r="R134" s="303"/>
      <c r="S134" s="46">
        <v>0.93541666666666612</v>
      </c>
      <c r="T134" s="118">
        <v>0.96371527777777721</v>
      </c>
      <c r="U134" s="109">
        <v>13.99999999999995</v>
      </c>
      <c r="V134" s="110">
        <v>40.751721230902099</v>
      </c>
      <c r="W134" s="124"/>
      <c r="X134" s="125"/>
      <c r="Y134" s="294"/>
      <c r="Z134" s="295"/>
      <c r="AA134" s="170">
        <f t="shared" si="57"/>
        <v>-343.20504775738891</v>
      </c>
      <c r="AB134" s="108">
        <f t="shared" si="58"/>
        <v>0.90466526451183638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6300</v>
      </c>
      <c r="G135" s="119">
        <f t="shared" si="59"/>
        <v>89964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3256.2882659937923</v>
      </c>
      <c r="N135" s="104">
        <f t="shared" si="53"/>
        <v>1085.4294219979308</v>
      </c>
      <c r="O135" s="121">
        <f t="shared" si="54"/>
        <v>0</v>
      </c>
      <c r="P135" s="122">
        <f t="shared" si="55"/>
        <v>-114.57057800206917</v>
      </c>
      <c r="Q135" s="123">
        <f t="shared" si="56"/>
        <v>0.90452451833160907</v>
      </c>
      <c r="R135" s="303"/>
      <c r="S135" s="46">
        <v>0.9729166666666661</v>
      </c>
      <c r="T135" s="118">
        <v>1.0535185185185179</v>
      </c>
      <c r="U135" s="109">
        <v>13.249999999999993</v>
      </c>
      <c r="V135" s="110">
        <v>116.083088818501</v>
      </c>
      <c r="W135" s="124"/>
      <c r="X135" s="125"/>
      <c r="Y135" s="294"/>
      <c r="Z135" s="295"/>
      <c r="AA135" s="170">
        <f t="shared" si="57"/>
        <v>-343.71173400620773</v>
      </c>
      <c r="AB135" s="108">
        <f t="shared" si="58"/>
        <v>0.90452451833160896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3255.6884768119094</v>
      </c>
      <c r="N140" s="136">
        <f>M140/L140</f>
        <v>849.3100374291937</v>
      </c>
      <c r="O140" s="137">
        <f>L140-I140</f>
        <v>0</v>
      </c>
      <c r="P140" s="138">
        <f>N140-K140</f>
        <v>-89.820397353414933</v>
      </c>
      <c r="Q140" s="139">
        <f>N140/K140</f>
        <v>0.90435791022553036</v>
      </c>
      <c r="R140" s="304"/>
      <c r="S140" s="140">
        <v>0.7319444444444444</v>
      </c>
      <c r="T140" s="141">
        <v>1.0535185185185179</v>
      </c>
      <c r="U140" s="142"/>
      <c r="V140" s="164"/>
      <c r="W140" s="165"/>
      <c r="X140" s="136"/>
      <c r="Y140" s="290"/>
      <c r="Z140" s="291"/>
      <c r="AA140" s="172">
        <f>M140-J140</f>
        <v>-344.31152318809063</v>
      </c>
      <c r="AB140" s="139">
        <f>M140/J140</f>
        <v>0.90435791022553036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90" priority="1" operator="greaterThan">
      <formula>0</formula>
    </cfRule>
  </conditionalFormatting>
  <conditionalFormatting sqref="P5:P140 AA5:AA140">
    <cfRule type="cellIs" dxfId="389" priority="4" operator="lessThan">
      <formula>0</formula>
    </cfRule>
  </conditionalFormatting>
  <conditionalFormatting sqref="Q5:Q140 AB5:AB140">
    <cfRule type="cellIs" dxfId="388" priority="2" operator="greaterThan">
      <formula>1</formula>
    </cfRule>
    <cfRule type="cellIs" dxfId="387" priority="3" operator="lessThan">
      <formula>0.8</formula>
    </cfRule>
  </conditionalFormatting>
  <conditionalFormatting sqref="AC5:AC6 R5:R140 AC73:AC78">
    <cfRule type="cellIs" dxfId="386" priority="5" operator="lessThan">
      <formula>0.8</formula>
    </cfRule>
  </conditionalFormatting>
  <conditionalFormatting sqref="AC12:AC20">
    <cfRule type="cellIs" dxfId="385" priority="12" operator="lessThan">
      <formula>0.8</formula>
    </cfRule>
  </conditionalFormatting>
  <conditionalFormatting sqref="AC22">
    <cfRule type="cellIs" dxfId="384" priority="11" operator="lessThan">
      <formula>0.8</formula>
    </cfRule>
  </conditionalFormatting>
  <conditionalFormatting sqref="AC39">
    <cfRule type="cellIs" dxfId="383" priority="7" operator="lessThan">
      <formula>0.8</formula>
    </cfRule>
  </conditionalFormatting>
  <conditionalFormatting sqref="AC56:AC61">
    <cfRule type="cellIs" dxfId="382" priority="6" operator="lessThan">
      <formula>0.8</formula>
    </cfRule>
  </conditionalFormatting>
  <conditionalFormatting sqref="AC90">
    <cfRule type="cellIs" dxfId="381" priority="10" operator="lessThan">
      <formula>0.8</formula>
    </cfRule>
  </conditionalFormatting>
  <conditionalFormatting sqref="AC107">
    <cfRule type="cellIs" dxfId="380" priority="9" operator="lessThan">
      <formula>0.8</formula>
    </cfRule>
  </conditionalFormatting>
  <conditionalFormatting sqref="AC124:AC129">
    <cfRule type="cellIs" dxfId="379" priority="8" operator="lessThan">
      <formula>0.8</formula>
    </cfRule>
  </conditionalFormatting>
  <dataValidations count="1">
    <dataValidation type="list" allowBlank="1" showInputMessage="1" showErrorMessage="1" sqref="Y5:Z140" xr:uid="{88936E50-1670-4D79-8119-D2F4109941D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E4D5-2FFC-4A8C-9FC1-CCE152D9935A}">
  <sheetPr codeName="工作表27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73645</v>
      </c>
      <c r="E1" s="86" t="s">
        <v>3</v>
      </c>
      <c r="F1" s="87">
        <f>SUM(G5:G140)</f>
        <v>3126766.45</v>
      </c>
      <c r="G1" s="88" t="s">
        <v>84</v>
      </c>
      <c r="H1" s="89">
        <f>L21+L38+L55+L72+L89+L106+L123+L140</f>
        <v>137.36190476190478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46282</v>
      </c>
      <c r="B2" s="348"/>
      <c r="C2" s="90" t="s">
        <v>40</v>
      </c>
      <c r="D2" s="91">
        <f>AVERAGE(N21,N38,N55,N72,N89,N106,N123,N140)</f>
        <v>207.42084525170071</v>
      </c>
      <c r="E2" s="91" t="s">
        <v>91</v>
      </c>
      <c r="F2" s="92">
        <f>F1/D1</f>
        <v>42.45728087446534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4080</v>
      </c>
      <c r="G5" s="146">
        <f t="shared" ref="G5:G7" si="0">E5*F5</f>
        <v>80376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1084.287288176849</v>
      </c>
      <c r="N5" s="150">
        <f>M5/L5</f>
        <v>83.406714475142223</v>
      </c>
      <c r="O5" s="152">
        <f>L5-I5</f>
        <v>0</v>
      </c>
      <c r="P5" s="153">
        <f>N5-K5</f>
        <v>-8.9009778325500832</v>
      </c>
      <c r="Q5" s="154">
        <f>N5/K5</f>
        <v>0.9035727401473741</v>
      </c>
      <c r="R5" s="302">
        <f>Q21</f>
        <v>0.90312928821927896</v>
      </c>
      <c r="S5" s="155">
        <v>0.25</v>
      </c>
      <c r="T5" s="156">
        <v>0.4067824074074074</v>
      </c>
      <c r="U5" s="157"/>
      <c r="V5" s="158">
        <v>225.77042327187436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-115.71271182315104</v>
      </c>
      <c r="AF5" s="130">
        <f>M5/J5</f>
        <v>0.9035727401473741</v>
      </c>
      <c r="AG5" s="381">
        <f>AF21</f>
        <v>0.90312928821927918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3676</v>
      </c>
      <c r="G6" s="101">
        <f t="shared" si="0"/>
        <v>207436.68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1805.9548219448413</v>
      </c>
      <c r="N6" s="104">
        <f>M6/L6</f>
        <v>75.248117581035061</v>
      </c>
      <c r="O6" s="106">
        <f>L6-I6</f>
        <v>0</v>
      </c>
      <c r="P6" s="107">
        <f>N6-K6</f>
        <v>-8.0852157522982679</v>
      </c>
      <c r="Q6" s="108">
        <f>N6/K6</f>
        <v>0.90297741097242079</v>
      </c>
      <c r="R6" s="303"/>
      <c r="S6" s="46">
        <v>0.40972222222222221</v>
      </c>
      <c r="T6" s="47">
        <v>0.49452546296296296</v>
      </c>
      <c r="U6" s="109">
        <v>5</v>
      </c>
      <c r="V6" s="110">
        <v>122.1293009769081</v>
      </c>
      <c r="W6" s="111">
        <v>0.49452546296296296</v>
      </c>
      <c r="X6" s="114">
        <v>0.53263888888888888</v>
      </c>
      <c r="Y6" s="12"/>
      <c r="Z6" s="196"/>
      <c r="AA6" s="294"/>
      <c r="AB6" s="295"/>
      <c r="AC6" s="12"/>
      <c r="AD6" s="196"/>
      <c r="AE6" s="115">
        <f>M6-J6</f>
        <v>-194.04517805515866</v>
      </c>
      <c r="AF6" s="108">
        <f>M6/J6</f>
        <v>0.90297741097242068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4279</v>
      </c>
      <c r="G7" s="101">
        <f t="shared" si="0"/>
        <v>254686.08000000002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1806.0301886185607</v>
      </c>
      <c r="N7" s="104">
        <f>M7/L7</f>
        <v>75.251257859106701</v>
      </c>
      <c r="O7" s="106">
        <f>L7-I7</f>
        <v>0</v>
      </c>
      <c r="P7" s="107">
        <f>N7-K7</f>
        <v>-8.0820754742266274</v>
      </c>
      <c r="Q7" s="108">
        <f>N7/K7</f>
        <v>0.90301509430928051</v>
      </c>
      <c r="R7" s="303"/>
      <c r="S7" s="46">
        <v>0.53263888888888888</v>
      </c>
      <c r="T7" s="47">
        <v>0.63135416666666666</v>
      </c>
      <c r="U7" s="109">
        <v>54.883333333333333</v>
      </c>
      <c r="V7" s="110">
        <v>142.15709217816641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-193.96981138143929</v>
      </c>
      <c r="AF7" s="108">
        <f>M7/J7</f>
        <v>0.9030150943092804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1565.4240995800837</v>
      </c>
      <c r="N21" s="136">
        <f t="shared" ref="N21:N26" si="5">M21/L21</f>
        <v>76.988070471151659</v>
      </c>
      <c r="O21" s="137">
        <f t="shared" ref="O21:O26" si="6">L21-I21</f>
        <v>0</v>
      </c>
      <c r="P21" s="138">
        <f t="shared" ref="P21:P26" si="7">N21-K21</f>
        <v>-8.2578311681926095</v>
      </c>
      <c r="Q21" s="139">
        <f t="shared" ref="Q21:Q26" si="8">N21/K21</f>
        <v>0.90312928821927896</v>
      </c>
      <c r="R21" s="304"/>
      <c r="S21" s="140">
        <v>0.25</v>
      </c>
      <c r="T21" s="141">
        <v>0.63135416666666666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-167.90923375324951</v>
      </c>
      <c r="AF21" s="139">
        <f t="shared" ref="AF21:AF26" si="10">M21/J21</f>
        <v>0.90312928821927918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2040</v>
      </c>
      <c r="G22" s="146">
        <f t="shared" ref="G22:G26" si="11">E22*F22</f>
        <v>74358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1894.3283422374993</v>
      </c>
      <c r="N22" s="150">
        <f t="shared" si="5"/>
        <v>94.716417111874961</v>
      </c>
      <c r="O22" s="152">
        <f t="shared" si="6"/>
        <v>0</v>
      </c>
      <c r="P22" s="153">
        <f t="shared" si="7"/>
        <v>-10.283582888125039</v>
      </c>
      <c r="Q22" s="154">
        <f t="shared" si="8"/>
        <v>0.90206111535119016</v>
      </c>
      <c r="R22" s="302">
        <f>Q38</f>
        <v>0.89426701099558004</v>
      </c>
      <c r="S22" s="155">
        <v>0.25</v>
      </c>
      <c r="T22" s="156">
        <v>0.29486111111111113</v>
      </c>
      <c r="U22" s="157"/>
      <c r="V22" s="158">
        <v>64.613930579440293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-205.67165776250067</v>
      </c>
      <c r="AF22" s="154">
        <f t="shared" si="10"/>
        <v>0.90206111535119016</v>
      </c>
      <c r="AG22" s="374">
        <f>AF38</f>
        <v>0.91197526863905698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923</v>
      </c>
      <c r="G23" s="101">
        <f t="shared" si="11"/>
        <v>47479.119999999995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1801.7709154418135</v>
      </c>
      <c r="N23" s="104">
        <f t="shared" si="5"/>
        <v>94.830048181148072</v>
      </c>
      <c r="O23" s="106">
        <f t="shared" si="6"/>
        <v>0</v>
      </c>
      <c r="P23" s="107">
        <f t="shared" si="7"/>
        <v>-10.433109713588763</v>
      </c>
      <c r="Q23" s="108">
        <f t="shared" si="8"/>
        <v>0.90088545772090678</v>
      </c>
      <c r="R23" s="303"/>
      <c r="S23" s="46">
        <v>0.2986111111111111</v>
      </c>
      <c r="T23" s="47">
        <v>0.31995370370370368</v>
      </c>
      <c r="U23" s="109">
        <v>5.3999999999999648</v>
      </c>
      <c r="V23" s="110">
        <v>30.736426881671711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-198.22908455818651</v>
      </c>
      <c r="AF23" s="108">
        <f t="shared" si="10"/>
        <v>0.90088545772090678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2983</v>
      </c>
      <c r="G24" s="101">
        <f t="shared" si="11"/>
        <v>182231.47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1804.4426614057977</v>
      </c>
      <c r="N24" s="104">
        <f t="shared" si="5"/>
        <v>90.222133070289885</v>
      </c>
      <c r="O24" s="106">
        <f t="shared" si="6"/>
        <v>0</v>
      </c>
      <c r="P24" s="107">
        <f t="shared" si="7"/>
        <v>-9.7778669297101146</v>
      </c>
      <c r="Q24" s="108">
        <f t="shared" si="8"/>
        <v>0.90222133070289889</v>
      </c>
      <c r="R24" s="303"/>
      <c r="S24" s="46">
        <v>0.32291666666666663</v>
      </c>
      <c r="T24" s="47">
        <v>0.39179398148148142</v>
      </c>
      <c r="U24" s="109">
        <v>5</v>
      </c>
      <c r="V24" s="110">
        <v>99.188521657186385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-195.55733859420229</v>
      </c>
      <c r="AF24" s="108">
        <f t="shared" si="10"/>
        <v>0.90222133070289889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5314</v>
      </c>
      <c r="G25" s="101">
        <f t="shared" si="11"/>
        <v>129395.90000000001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2524.6946032344595</v>
      </c>
      <c r="N25" s="104">
        <f t="shared" si="5"/>
        <v>114.75884560156634</v>
      </c>
      <c r="O25" s="106">
        <f t="shared" si="6"/>
        <v>1</v>
      </c>
      <c r="P25" s="107">
        <f t="shared" si="7"/>
        <v>-18.098297255576526</v>
      </c>
      <c r="Q25" s="108">
        <f t="shared" si="8"/>
        <v>0.86377625721609064</v>
      </c>
      <c r="R25" s="303"/>
      <c r="S25" s="46">
        <v>0.39513888888888882</v>
      </c>
      <c r="T25" s="47">
        <v>0.48283564814814806</v>
      </c>
      <c r="U25" s="109">
        <v>4.8166666666666469</v>
      </c>
      <c r="V25" s="110">
        <v>126.28854182661334</v>
      </c>
      <c r="W25" s="111">
        <v>0.48283564814814806</v>
      </c>
      <c r="X25" s="114">
        <v>0.52083333333333326</v>
      </c>
      <c r="Y25" s="12"/>
      <c r="Z25" s="196"/>
      <c r="AA25" s="294"/>
      <c r="AB25" s="295"/>
      <c r="AC25" s="12"/>
      <c r="AD25" s="196"/>
      <c r="AE25" s="115">
        <f t="shared" si="9"/>
        <v>-265.30539676554054</v>
      </c>
      <c r="AF25" s="108">
        <f t="shared" si="10"/>
        <v>0.90490845994066649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1799</v>
      </c>
      <c r="G26" s="101">
        <f t="shared" si="11"/>
        <v>53916.03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0.52083333333333326</v>
      </c>
      <c r="T26" s="47">
        <v>0.54936342592592591</v>
      </c>
      <c r="U26" s="109">
        <v>54.716666666666697</v>
      </c>
      <c r="V26" s="110">
        <v>41.094410074312705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2130.3742275408372</v>
      </c>
      <c r="N38" s="136">
        <f t="shared" ref="N38:N44" si="15">M38/L38</f>
        <v>103.4162246379047</v>
      </c>
      <c r="O38" s="137">
        <f t="shared" ref="O38:O44" si="16">L38-I38</f>
        <v>0.40000000000000213</v>
      </c>
      <c r="P38" s="138">
        <f t="shared" ref="P38:P44" si="17">N38-K38</f>
        <v>-12.227339718530942</v>
      </c>
      <c r="Q38" s="139">
        <f t="shared" ref="Q38:Q44" si="18">N38/K38</f>
        <v>0.89426701099558004</v>
      </c>
      <c r="R38" s="304"/>
      <c r="S38" s="140">
        <v>0.25</v>
      </c>
      <c r="T38" s="141">
        <v>0.54936342592592591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9">M38-J38</f>
        <v>-205.62577245916282</v>
      </c>
      <c r="AF38" s="139">
        <f t="shared" ref="AF38:AF44" si="20">M38/J38</f>
        <v>0.91197526863905698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2342</v>
      </c>
      <c r="G39" s="146">
        <f t="shared" ref="G39:G44" si="21">E39*F39</f>
        <v>167570.1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1805.8185926713991</v>
      </c>
      <c r="N39" s="150">
        <f t="shared" si="15"/>
        <v>82.082663303245411</v>
      </c>
      <c r="O39" s="152">
        <f t="shared" si="16"/>
        <v>0</v>
      </c>
      <c r="P39" s="153">
        <f t="shared" si="17"/>
        <v>-8.8264276058454953</v>
      </c>
      <c r="Q39" s="154">
        <f t="shared" si="18"/>
        <v>0.9029092963356995</v>
      </c>
      <c r="R39" s="302">
        <f>Q55</f>
        <v>0.90269731569913114</v>
      </c>
      <c r="S39" s="155">
        <v>0.25</v>
      </c>
      <c r="T39" s="156">
        <v>0.30402777777777779</v>
      </c>
      <c r="U39" s="157"/>
      <c r="V39" s="158">
        <v>77.815125267995356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-194.18140732860093</v>
      </c>
      <c r="AF39" s="154">
        <f t="shared" si="20"/>
        <v>0.9029092963356995</v>
      </c>
      <c r="AG39" s="307">
        <f>AF55</f>
        <v>0.90269731569913114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2214</v>
      </c>
      <c r="G40" s="101">
        <f t="shared" si="21"/>
        <v>131821.56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1804.6273887531586</v>
      </c>
      <c r="N40" s="104">
        <f t="shared" si="15"/>
        <v>78.462060380572112</v>
      </c>
      <c r="O40" s="106">
        <f t="shared" si="16"/>
        <v>0</v>
      </c>
      <c r="P40" s="107">
        <f t="shared" si="17"/>
        <v>-8.4944613585583255</v>
      </c>
      <c r="Q40" s="108">
        <f t="shared" si="18"/>
        <v>0.90231369437657927</v>
      </c>
      <c r="R40" s="303"/>
      <c r="S40" s="46">
        <v>0.30694444444444441</v>
      </c>
      <c r="T40" s="47">
        <v>0.35805555555555552</v>
      </c>
      <c r="U40" s="109">
        <v>5</v>
      </c>
      <c r="V40" s="110">
        <v>73.610763544811846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-195.37261124684142</v>
      </c>
      <c r="AF40" s="108">
        <f t="shared" si="20"/>
        <v>0.90231369437657927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1323</v>
      </c>
      <c r="G41" s="101">
        <f t="shared" si="21"/>
        <v>84566.16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1806.400900387717</v>
      </c>
      <c r="N41" s="104">
        <f t="shared" si="15"/>
        <v>75.266704182821542</v>
      </c>
      <c r="O41" s="106">
        <f t="shared" si="16"/>
        <v>0</v>
      </c>
      <c r="P41" s="107">
        <f t="shared" si="17"/>
        <v>-8.0666291505117869</v>
      </c>
      <c r="Q41" s="108">
        <f t="shared" si="18"/>
        <v>0.90320045019385853</v>
      </c>
      <c r="R41" s="303"/>
      <c r="S41" s="46">
        <v>0.36180555555555549</v>
      </c>
      <c r="T41" s="47">
        <v>0.39231481481481473</v>
      </c>
      <c r="U41" s="109">
        <v>5.3999999999999648</v>
      </c>
      <c r="V41" s="110">
        <v>43.943733632419175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-193.599099612283</v>
      </c>
      <c r="AF41" s="108">
        <f t="shared" si="20"/>
        <v>0.90320045019385853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934</v>
      </c>
      <c r="G42" s="101">
        <f t="shared" si="21"/>
        <v>64688.840000000004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1803.1271364054469</v>
      </c>
      <c r="N42" s="104">
        <f t="shared" si="15"/>
        <v>75.130297350226954</v>
      </c>
      <c r="O42" s="106">
        <f t="shared" si="16"/>
        <v>0</v>
      </c>
      <c r="P42" s="107">
        <f t="shared" si="17"/>
        <v>-8.2030359831063748</v>
      </c>
      <c r="Q42" s="108">
        <f t="shared" si="18"/>
        <v>0.90156356820272354</v>
      </c>
      <c r="R42" s="303"/>
      <c r="S42" s="46">
        <v>0.39583333333333326</v>
      </c>
      <c r="T42" s="47">
        <v>0.41740740740740734</v>
      </c>
      <c r="U42" s="109">
        <v>5.066666666666686</v>
      </c>
      <c r="V42" s="110">
        <v>31.079339259302778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9"/>
        <v>-196.87286359455311</v>
      </c>
      <c r="AF42" s="108">
        <f t="shared" si="20"/>
        <v>0.90156356820272343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3004</v>
      </c>
      <c r="G43" s="101">
        <f t="shared" si="21"/>
        <v>161495.04000000001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1807.0443887848189</v>
      </c>
      <c r="N43" s="104">
        <f t="shared" si="15"/>
        <v>90.35221943924094</v>
      </c>
      <c r="O43" s="106">
        <f t="shared" si="16"/>
        <v>0</v>
      </c>
      <c r="P43" s="107">
        <f t="shared" si="17"/>
        <v>-9.6477805607590597</v>
      </c>
      <c r="Q43" s="108">
        <f t="shared" si="18"/>
        <v>0.90352219439240944</v>
      </c>
      <c r="R43" s="303"/>
      <c r="S43" s="46">
        <v>0.42083333333333323</v>
      </c>
      <c r="T43" s="47">
        <v>0.49009259259259247</v>
      </c>
      <c r="U43" s="109">
        <v>4.9333333333332785</v>
      </c>
      <c r="V43" s="110">
        <v>99.742984244679121</v>
      </c>
      <c r="W43" s="111">
        <v>0.49009259259259247</v>
      </c>
      <c r="X43" s="114">
        <v>0.52916666666666656</v>
      </c>
      <c r="Y43" s="12"/>
      <c r="Z43" s="196"/>
      <c r="AA43" s="294"/>
      <c r="AB43" s="295"/>
      <c r="AC43" s="12"/>
      <c r="AD43" s="196"/>
      <c r="AE43" s="115">
        <f t="shared" si="19"/>
        <v>-192.95561121518108</v>
      </c>
      <c r="AF43" s="108">
        <f t="shared" si="20"/>
        <v>0.90352219439240944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2752</v>
      </c>
      <c r="G44" s="119">
        <f t="shared" si="21"/>
        <v>161459.84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1805.349381387033</v>
      </c>
      <c r="N44" s="104">
        <f t="shared" si="15"/>
        <v>78.493451364653609</v>
      </c>
      <c r="O44" s="106">
        <f t="shared" si="16"/>
        <v>0</v>
      </c>
      <c r="P44" s="107">
        <f t="shared" si="17"/>
        <v>-8.4630703744768283</v>
      </c>
      <c r="Q44" s="108">
        <f t="shared" si="18"/>
        <v>0.90267469069351647</v>
      </c>
      <c r="R44" s="303"/>
      <c r="S44" s="46">
        <v>0.52916666666666656</v>
      </c>
      <c r="T44" s="118">
        <v>0.59267361111111105</v>
      </c>
      <c r="U44" s="109">
        <v>56.266666666666694</v>
      </c>
      <c r="V44" s="110">
        <v>91.461520801663255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9"/>
        <v>-194.65061861296704</v>
      </c>
      <c r="AF44" s="108">
        <f t="shared" si="20"/>
        <v>0.90267469069351647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1805.3946313982624</v>
      </c>
      <c r="N55" s="136">
        <f t="shared" ref="N55:N62" si="26">M55/L55</f>
        <v>79.649763149923331</v>
      </c>
      <c r="O55" s="137">
        <f t="shared" ref="O55:O62" si="27">L55-I55</f>
        <v>0</v>
      </c>
      <c r="P55" s="138">
        <f t="shared" ref="P55:P62" si="28">N55-K55</f>
        <v>-8.5855309677237273</v>
      </c>
      <c r="Q55" s="139">
        <f t="shared" ref="Q55:Q62" si="29">N55/K55</f>
        <v>0.90269731569913114</v>
      </c>
      <c r="R55" s="304"/>
      <c r="S55" s="140">
        <v>0.25</v>
      </c>
      <c r="T55" s="141">
        <v>0.59267361111111105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2" si="30">M55-J55</f>
        <v>-194.60536860173761</v>
      </c>
      <c r="AF55" s="139">
        <f t="shared" ref="AF55:AF62" si="31">M55/J55</f>
        <v>0.90269731569913114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1458</v>
      </c>
      <c r="G56" s="146">
        <f t="shared" ref="G56:G62" si="32">E56*F56</f>
        <v>42077.88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3193.8734728031523</v>
      </c>
      <c r="N56" s="150">
        <f t="shared" si="26"/>
        <v>177.43741515573069</v>
      </c>
      <c r="O56" s="152">
        <f t="shared" si="27"/>
        <v>0</v>
      </c>
      <c r="P56" s="153">
        <f t="shared" si="28"/>
        <v>-22.56258484426931</v>
      </c>
      <c r="Q56" s="154">
        <f t="shared" si="29"/>
        <v>0.88718707577865341</v>
      </c>
      <c r="R56" s="302">
        <f>Q72</f>
        <v>0.90097585181985629</v>
      </c>
      <c r="S56" s="155">
        <v>0.25</v>
      </c>
      <c r="T56" s="156">
        <v>0.26901620370370372</v>
      </c>
      <c r="U56" s="157"/>
      <c r="V56" s="158">
        <v>27.389939127182089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30"/>
        <v>-406.12652719684775</v>
      </c>
      <c r="AF56" s="154">
        <f t="shared" si="31"/>
        <v>0.88718707577865341</v>
      </c>
      <c r="AG56" s="307">
        <f>AF72</f>
        <v>0.9009758518198564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945</v>
      </c>
      <c r="G57" s="101">
        <f t="shared" si="32"/>
        <v>34709.85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3193.0570138208668</v>
      </c>
      <c r="N57" s="104">
        <f t="shared" si="26"/>
        <v>152.05033399146984</v>
      </c>
      <c r="O57" s="106">
        <f t="shared" si="27"/>
        <v>0</v>
      </c>
      <c r="P57" s="107">
        <f t="shared" si="28"/>
        <v>-19.378237437101575</v>
      </c>
      <c r="Q57" s="108">
        <f t="shared" si="29"/>
        <v>0.88696028161690743</v>
      </c>
      <c r="R57" s="303"/>
      <c r="S57" s="46">
        <v>0.2722222222222222</v>
      </c>
      <c r="T57" s="47">
        <v>0.28454861111111107</v>
      </c>
      <c r="U57" s="109">
        <v>4.6166666666666156</v>
      </c>
      <c r="V57" s="110">
        <v>17.757277666693401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30"/>
        <v>-406.94298617913319</v>
      </c>
      <c r="AF57" s="108">
        <f t="shared" si="31"/>
        <v>0.88696028161690743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1705</v>
      </c>
      <c r="G58" s="101">
        <f t="shared" si="32"/>
        <v>74951.8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3266.5112261909003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03"/>
      <c r="S58" s="46">
        <v>0.28819444444444442</v>
      </c>
      <c r="T58" s="47">
        <v>0.30994212962962958</v>
      </c>
      <c r="U58" s="109">
        <v>5.2500000000000213</v>
      </c>
      <c r="V58" s="110">
        <v>31.317816751939556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30"/>
        <v>-333.48877380909971</v>
      </c>
      <c r="AF58" s="108">
        <f t="shared" si="31"/>
        <v>0.90736422949747231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1204</v>
      </c>
      <c r="G59" s="101">
        <f t="shared" si="32"/>
        <v>56503.72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3258.0826424568322</v>
      </c>
      <c r="N59" s="104">
        <f t="shared" si="26"/>
        <v>141.65576706334053</v>
      </c>
      <c r="O59" s="106">
        <f t="shared" si="27"/>
        <v>0</v>
      </c>
      <c r="P59" s="107">
        <f t="shared" si="28"/>
        <v>-14.865972067094248</v>
      </c>
      <c r="Q59" s="108">
        <f t="shared" si="29"/>
        <v>0.90502295623800899</v>
      </c>
      <c r="R59" s="303"/>
      <c r="S59" s="46">
        <v>0.31319444444444439</v>
      </c>
      <c r="T59" s="47">
        <v>0.32858796296296289</v>
      </c>
      <c r="U59" s="109">
        <v>4.6833333333333194</v>
      </c>
      <c r="V59" s="110">
        <v>22.172549909760967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30"/>
        <v>-341.91735754316778</v>
      </c>
      <c r="AF59" s="198">
        <f t="shared" si="31"/>
        <v>0.90502295623800899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2329</v>
      </c>
      <c r="G60" s="101">
        <f t="shared" si="32"/>
        <v>85544.17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3259.9381917882156</v>
      </c>
      <c r="N60" s="104">
        <f t="shared" si="26"/>
        <v>171.57569430464292</v>
      </c>
      <c r="O60" s="106">
        <f t="shared" si="27"/>
        <v>0</v>
      </c>
      <c r="P60" s="107">
        <f t="shared" si="28"/>
        <v>-17.897989905883406</v>
      </c>
      <c r="Q60" s="108">
        <f t="shared" si="29"/>
        <v>0.90553838660783759</v>
      </c>
      <c r="R60" s="303"/>
      <c r="S60" s="46">
        <v>0.33263888888888882</v>
      </c>
      <c r="T60" s="47">
        <v>0.36239583333333325</v>
      </c>
      <c r="U60" s="109">
        <v>5.8333333333333393</v>
      </c>
      <c r="V60" s="110">
        <v>42.86584339298367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30"/>
        <v>-340.06180821178441</v>
      </c>
      <c r="AF60" s="198">
        <f t="shared" si="31"/>
        <v>0.9055383866078377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3493</v>
      </c>
      <c r="G61" s="119">
        <f t="shared" si="32"/>
        <v>132035.4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3267.5689188004167</v>
      </c>
      <c r="N61" s="104">
        <f t="shared" si="26"/>
        <v>163.37844594002084</v>
      </c>
      <c r="O61" s="106">
        <f t="shared" si="27"/>
        <v>0</v>
      </c>
      <c r="P61" s="107">
        <f t="shared" si="28"/>
        <v>-16.621554059979161</v>
      </c>
      <c r="Q61" s="108">
        <f t="shared" si="29"/>
        <v>0.90765803300011583</v>
      </c>
      <c r="R61" s="303"/>
      <c r="S61" s="46">
        <v>0.3652777777777777</v>
      </c>
      <c r="T61" s="118">
        <v>0.40981481481481474</v>
      </c>
      <c r="U61" s="109">
        <v>5</v>
      </c>
      <c r="V61" s="110">
        <v>64.139427570801047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30"/>
        <v>-332.43108119958333</v>
      </c>
      <c r="AF61" s="198">
        <f t="shared" si="31"/>
        <v>0.90765803300011572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2875</v>
      </c>
      <c r="G62" s="119">
        <f t="shared" si="32"/>
        <v>110629.99999999999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3265.5599999999927</v>
      </c>
      <c r="N62" s="104">
        <f t="shared" si="26"/>
        <v>171.87157894736802</v>
      </c>
      <c r="O62" s="121">
        <f t="shared" si="27"/>
        <v>0</v>
      </c>
      <c r="P62" s="122">
        <f t="shared" si="28"/>
        <v>-17.602105263158307</v>
      </c>
      <c r="Q62" s="123">
        <f t="shared" si="29"/>
        <v>0.9070999999999978</v>
      </c>
      <c r="R62" s="303"/>
      <c r="S62" s="46">
        <v>0.41319444444444436</v>
      </c>
      <c r="T62" s="118">
        <v>0.44987268518518508</v>
      </c>
      <c r="U62" s="109">
        <v>4.8666666666666547</v>
      </c>
      <c r="V62" s="110">
        <v>52.824017932605855</v>
      </c>
      <c r="W62" s="111"/>
      <c r="X62" s="114"/>
      <c r="Y62" s="12"/>
      <c r="Z62" s="196"/>
      <c r="AA62" s="294"/>
      <c r="AB62" s="295"/>
      <c r="AC62" s="12"/>
      <c r="AD62" s="196"/>
      <c r="AE62" s="197">
        <f t="shared" si="30"/>
        <v>-334.44000000000733</v>
      </c>
      <c r="AF62" s="198">
        <f t="shared" si="31"/>
        <v>0.90709999999999802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3243.513066551483</v>
      </c>
      <c r="N72" s="136">
        <f>M72/L72</f>
        <v>158.77336689412854</v>
      </c>
      <c r="O72" s="137">
        <f>L72-I72</f>
        <v>0</v>
      </c>
      <c r="P72" s="138">
        <f>N72-K72</f>
        <v>-17.450409329647698</v>
      </c>
      <c r="Q72" s="139">
        <f>N72/K72</f>
        <v>0.90097585181985629</v>
      </c>
      <c r="R72" s="304"/>
      <c r="S72" s="140">
        <v>0.25</v>
      </c>
      <c r="T72" s="141">
        <v>0.44987268518518508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-356.48693344851699</v>
      </c>
      <c r="AF72" s="139">
        <f>M72/J72</f>
        <v>0.9009758518198564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4266</v>
      </c>
      <c r="G73" s="119">
        <f t="shared" ref="G73:G75" si="38">E73*F73</f>
        <v>97392.78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2145.3532729999988</v>
      </c>
      <c r="N73" s="104">
        <f>M73/L73</f>
        <v>357.55887883333315</v>
      </c>
      <c r="O73" s="106">
        <f>L73-I73</f>
        <v>0</v>
      </c>
      <c r="P73" s="107">
        <f>N73-K73</f>
        <v>-59.107787833333532</v>
      </c>
      <c r="Q73" s="108">
        <f>N73/K73</f>
        <v>0.85814130919999954</v>
      </c>
      <c r="R73" s="302">
        <f>Q89</f>
        <v>0.8907644120068644</v>
      </c>
      <c r="S73" s="46">
        <v>0.31736111111111109</v>
      </c>
      <c r="T73" s="118">
        <v>0.40020833333333333</v>
      </c>
      <c r="U73" s="109">
        <v>5</v>
      </c>
      <c r="V73" s="110">
        <v>119.30902160559928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-354.64672700000119</v>
      </c>
      <c r="AF73" s="154">
        <f>M73/J73</f>
        <v>0.85814130919999954</v>
      </c>
      <c r="AG73" s="307">
        <f>AF89</f>
        <v>0.8907644120068644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1455</v>
      </c>
      <c r="G74" s="119">
        <f t="shared" si="38"/>
        <v>33741.450000000004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2261.416768345493</v>
      </c>
      <c r="N74" s="104">
        <f>M74/L74</f>
        <v>376.90279472424885</v>
      </c>
      <c r="O74" s="121">
        <f>L74-I74</f>
        <v>0</v>
      </c>
      <c r="P74" s="122">
        <f>N74-K74</f>
        <v>-39.763871942417836</v>
      </c>
      <c r="Q74" s="123">
        <f>N74/K74</f>
        <v>0.90456670733819722</v>
      </c>
      <c r="R74" s="303"/>
      <c r="S74" s="46">
        <v>0.40347222222222218</v>
      </c>
      <c r="T74" s="118">
        <v>0.43027777777777776</v>
      </c>
      <c r="U74" s="109">
        <v>4.6999999999999353</v>
      </c>
      <c r="V74" s="110">
        <v>38.60411810065014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-238.58323165450702</v>
      </c>
      <c r="AF74" s="108">
        <f>M74/J74</f>
        <v>0.90456670733819722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2409</v>
      </c>
      <c r="G75" s="119">
        <f t="shared" si="38"/>
        <v>86459.01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2962.5239391872974</v>
      </c>
      <c r="N75" s="104">
        <f>M75/L75</f>
        <v>592.5047878374595</v>
      </c>
      <c r="O75" s="121">
        <f>L75-I75</f>
        <v>0</v>
      </c>
      <c r="P75" s="122">
        <f>N75-K75</f>
        <v>-62.09521216254052</v>
      </c>
      <c r="Q75" s="123">
        <f>N75/K75</f>
        <v>0.90514021973336312</v>
      </c>
      <c r="R75" s="303"/>
      <c r="S75" s="46">
        <v>0.43333333333333329</v>
      </c>
      <c r="T75" s="118">
        <v>0.46721064814814811</v>
      </c>
      <c r="U75" s="109">
        <v>5</v>
      </c>
      <c r="V75" s="110">
        <v>48.789479162707238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-310.4760608127026</v>
      </c>
      <c r="AF75" s="108">
        <f>M75/J75</f>
        <v>0.90514021973336312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2456.4313268442629</v>
      </c>
      <c r="N89" s="136">
        <f>M89/L89</f>
        <v>433.48788120781109</v>
      </c>
      <c r="O89" s="137">
        <f>L89-I89</f>
        <v>0</v>
      </c>
      <c r="P89" s="138">
        <f>N89-K89</f>
        <v>-53.159177615718249</v>
      </c>
      <c r="Q89" s="139">
        <f>N89/K89</f>
        <v>0.8907644120068644</v>
      </c>
      <c r="R89" s="304"/>
      <c r="S89" s="140">
        <v>0.20833333333333334</v>
      </c>
      <c r="T89" s="141">
        <v>0.46721064814814811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-301.2353398224036</v>
      </c>
      <c r="AF89" s="139">
        <f>M89/J89</f>
        <v>0.8907644120068644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2146</v>
      </c>
      <c r="G90" s="146">
        <f t="shared" ref="G90:G91" si="42">E90*F90</f>
        <v>33284.46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3795.0150696645178</v>
      </c>
      <c r="N90" s="150">
        <f>M90/L90</f>
        <v>632.502511610753</v>
      </c>
      <c r="O90" s="152">
        <f>L90-I90</f>
        <v>0</v>
      </c>
      <c r="P90" s="153">
        <f>N90-K90</f>
        <v>-67.497488389246996</v>
      </c>
      <c r="Q90" s="154">
        <f>N90/K90</f>
        <v>0.90357501658678996</v>
      </c>
      <c r="R90" s="302">
        <f>Q106</f>
        <v>0.90389971543802794</v>
      </c>
      <c r="S90" s="155">
        <v>0.25</v>
      </c>
      <c r="T90" s="156">
        <v>0.27355324074074072</v>
      </c>
      <c r="U90" s="157"/>
      <c r="V90" s="158">
        <v>33.928719026505071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-404.9849303354822</v>
      </c>
      <c r="AF90" s="154">
        <f>M90/J90</f>
        <v>0.90357501658678996</v>
      </c>
      <c r="AG90" s="307">
        <f>AF106</f>
        <v>0.90389971543802794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2250</v>
      </c>
      <c r="G91" s="101">
        <f t="shared" si="42"/>
        <v>33772.5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3797.7425400149164</v>
      </c>
      <c r="N91" s="104">
        <f>M91/L91</f>
        <v>632.9570900024861</v>
      </c>
      <c r="O91" s="106">
        <f>L91-I91</f>
        <v>0</v>
      </c>
      <c r="P91" s="107">
        <f>N91-K91</f>
        <v>-67.042909997513902</v>
      </c>
      <c r="Q91" s="108">
        <f>N91/K91</f>
        <v>0.90422441428926581</v>
      </c>
      <c r="R91" s="303"/>
      <c r="S91" s="46">
        <v>0.27638888888888885</v>
      </c>
      <c r="T91" s="47">
        <v>0.30106481481481479</v>
      </c>
      <c r="U91" s="109">
        <v>5</v>
      </c>
      <c r="V91" s="110">
        <v>35.547433396964756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-402.25745998508364</v>
      </c>
      <c r="AF91" s="108">
        <f>M91/J91</f>
        <v>0.90422441428926581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3796.3788048397173</v>
      </c>
      <c r="N106" s="136">
        <f>M106/L106</f>
        <v>632.72980080661955</v>
      </c>
      <c r="O106" s="137">
        <f>L106-I106</f>
        <v>0</v>
      </c>
      <c r="P106" s="138">
        <f>N106-K106</f>
        <v>-67.270199193380449</v>
      </c>
      <c r="Q106" s="139">
        <f>N106/K106</f>
        <v>0.90389971543802794</v>
      </c>
      <c r="R106" s="304"/>
      <c r="S106" s="140">
        <v>0.25</v>
      </c>
      <c r="T106" s="141">
        <v>0.30106481481481479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-403.6211951602827</v>
      </c>
      <c r="AF106" s="139">
        <f>M106/J106</f>
        <v>0.90389971543802794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1154</v>
      </c>
      <c r="G107" s="146">
        <f t="shared" ref="G107:G109" si="46">E107*F107</f>
        <v>67128.180000000008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1806.1999999999998</v>
      </c>
      <c r="N107" s="150">
        <f>M107/L107</f>
        <v>106.2470588235294</v>
      </c>
      <c r="O107" s="152">
        <f>L107-I107</f>
        <v>-1</v>
      </c>
      <c r="P107" s="153">
        <f>N107-K107</f>
        <v>-4.864052287581714</v>
      </c>
      <c r="Q107" s="154">
        <f>N107/K107</f>
        <v>0.95622352941176458</v>
      </c>
      <c r="R107" s="302">
        <f>Q123</f>
        <v>0.95148035714285706</v>
      </c>
      <c r="S107" s="155">
        <v>0.70833333333333337</v>
      </c>
      <c r="T107" s="156">
        <v>0.73495370370370372</v>
      </c>
      <c r="U107" s="157"/>
      <c r="V107" s="158">
        <v>38.334625179935777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-193.80000000000018</v>
      </c>
      <c r="AF107" s="154">
        <f>M107/J107</f>
        <v>0.9030999999999999</v>
      </c>
      <c r="AG107" s="307">
        <f>AF123</f>
        <v>0.9030999999999999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1403</v>
      </c>
      <c r="G108" s="101">
        <f t="shared" si="46"/>
        <v>71090.010000000009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1806.3999999999999</v>
      </c>
      <c r="N108" s="104">
        <f>M108/L108</f>
        <v>95.073684210526309</v>
      </c>
      <c r="O108" s="106">
        <f>L108-I108</f>
        <v>-1</v>
      </c>
      <c r="P108" s="107">
        <f>N108-K108</f>
        <v>-4.9263157894736906</v>
      </c>
      <c r="Q108" s="108">
        <f>N108/K108</f>
        <v>0.9507368421052631</v>
      </c>
      <c r="R108" s="303"/>
      <c r="S108" s="46">
        <v>0.73819444444444449</v>
      </c>
      <c r="T108" s="47">
        <v>0.77055555555555555</v>
      </c>
      <c r="U108" s="109">
        <v>4.6666666666667034</v>
      </c>
      <c r="V108" s="110">
        <v>46.600974313551816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-193.60000000000014</v>
      </c>
      <c r="AF108" s="108">
        <f>M108/J108</f>
        <v>0.90319999999999989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1057</v>
      </c>
      <c r="G109" s="101">
        <f t="shared" si="46"/>
        <v>60566.1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03"/>
      <c r="S109" s="46">
        <v>0.77361111111111114</v>
      </c>
      <c r="T109" s="47">
        <v>0.79798611111111117</v>
      </c>
      <c r="U109" s="109">
        <v>5</v>
      </c>
      <c r="V109" s="110">
        <v>35.116279069767444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-194.00000000000023</v>
      </c>
      <c r="AF109" s="108">
        <f>M109/J109</f>
        <v>0.90299999999999991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1806.1999999999998</v>
      </c>
      <c r="N123" s="136">
        <f>M123/L123</f>
        <v>96.760714285714272</v>
      </c>
      <c r="O123" s="137">
        <f>L123-I123</f>
        <v>-1</v>
      </c>
      <c r="P123" s="138">
        <f>N123-K123</f>
        <v>-4.9342009685230153</v>
      </c>
      <c r="Q123" s="139">
        <f>N123/K123</f>
        <v>0.95148035714285706</v>
      </c>
      <c r="R123" s="304"/>
      <c r="S123" s="140">
        <v>0.70833333333333337</v>
      </c>
      <c r="T123" s="141">
        <v>0.79798611111111117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-193.80000000000018</v>
      </c>
      <c r="AF123" s="139">
        <f>M123/J123</f>
        <v>0.9030999999999999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1300</v>
      </c>
      <c r="G124" s="146">
        <f t="shared" ref="G124:G126" si="53">E124*F124</f>
        <v>73931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1804.8185642727769</v>
      </c>
      <c r="N124" s="150">
        <f>M124/L124</f>
        <v>78.470372359685953</v>
      </c>
      <c r="O124" s="152">
        <f>L124-I124</f>
        <v>0</v>
      </c>
      <c r="P124" s="153">
        <f>N124-K124</f>
        <v>-8.486149379444484</v>
      </c>
      <c r="Q124" s="154">
        <f>N124/K124</f>
        <v>0.90240928213638849</v>
      </c>
      <c r="R124" s="302">
        <f>Q140</f>
        <v>0.89195081644405461</v>
      </c>
      <c r="S124" s="155">
        <v>0.70833333333333337</v>
      </c>
      <c r="T124" s="156">
        <v>0.73834490740740744</v>
      </c>
      <c r="U124" s="157"/>
      <c r="V124" s="158">
        <v>43.217640567338066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-195.18143572722306</v>
      </c>
      <c r="AF124" s="154">
        <f>M124/J124</f>
        <v>0.90240928213638849</v>
      </c>
      <c r="AG124" s="374">
        <f>AF140</f>
        <v>0.89195081644405461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1708</v>
      </c>
      <c r="G125" s="101">
        <f t="shared" si="53"/>
        <v>96997.319999999992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1803.9667199915496</v>
      </c>
      <c r="N125" s="104">
        <f>M125/L125</f>
        <v>78.433335651806502</v>
      </c>
      <c r="O125" s="106">
        <f>L125-I125</f>
        <v>0</v>
      </c>
      <c r="P125" s="107">
        <f>N125-K125</f>
        <v>-8.5231860873239356</v>
      </c>
      <c r="Q125" s="108">
        <f>N125/K125</f>
        <v>0.90198335999577472</v>
      </c>
      <c r="R125" s="303"/>
      <c r="S125" s="46">
        <v>0.74236111111111114</v>
      </c>
      <c r="T125" s="47">
        <v>0.78180555555555553</v>
      </c>
      <c r="U125" s="109">
        <v>5.7833333333333314</v>
      </c>
      <c r="V125" s="110">
        <v>56.80814333452895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-196.03328000845045</v>
      </c>
      <c r="AF125" s="108">
        <f>M125/J125</f>
        <v>0.90198335999577472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2825</v>
      </c>
      <c r="G126" s="101">
        <f t="shared" si="53"/>
        <v>134470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1742.9196144000007</v>
      </c>
      <c r="N126" s="104">
        <f>M126/L126</f>
        <v>75.779113669565248</v>
      </c>
      <c r="O126" s="106">
        <f>L126-I126</f>
        <v>0</v>
      </c>
      <c r="P126" s="107">
        <f>N126-K126</f>
        <v>-11.177408069565189</v>
      </c>
      <c r="Q126" s="108">
        <f>N126/K126</f>
        <v>0.87145980720000038</v>
      </c>
      <c r="R126" s="303"/>
      <c r="S126" s="46">
        <v>0.78541666666666665</v>
      </c>
      <c r="T126" s="47">
        <v>0.85295138888888888</v>
      </c>
      <c r="U126" s="109">
        <v>5.2000000000000135</v>
      </c>
      <c r="V126" s="110">
        <v>97.250612477816603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-257.08038559999932</v>
      </c>
      <c r="AF126" s="108">
        <f>M126/J126</f>
        <v>0.87145980720000038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1783.9016328881091</v>
      </c>
      <c r="N140" s="136">
        <f>M140/L140</f>
        <v>77.560940560352577</v>
      </c>
      <c r="O140" s="137">
        <f>L140-I140</f>
        <v>0</v>
      </c>
      <c r="P140" s="138">
        <f>N140-K140</f>
        <v>-9.39558117877786</v>
      </c>
      <c r="Q140" s="139">
        <f>N140/K140</f>
        <v>0.89195081644405461</v>
      </c>
      <c r="R140" s="304"/>
      <c r="S140" s="140">
        <v>0.70833333333333337</v>
      </c>
      <c r="T140" s="141">
        <v>0.85295138888888888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-216.09836711189087</v>
      </c>
      <c r="AF140" s="139">
        <f>M140/J140</f>
        <v>0.89195081644405461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78" priority="2" operator="greaterThan">
      <formula>0</formula>
    </cfRule>
  </conditionalFormatting>
  <conditionalFormatting sqref="P5:P140 AE5:AE140">
    <cfRule type="cellIs" dxfId="377" priority="5" operator="lessThan">
      <formula>0</formula>
    </cfRule>
  </conditionalFormatting>
  <conditionalFormatting sqref="Q5:Q140 AF5:AF140">
    <cfRule type="cellIs" dxfId="376" priority="3" operator="greaterThan">
      <formula>1</formula>
    </cfRule>
    <cfRule type="cellIs" dxfId="375" priority="4" operator="lessThan">
      <formula>0.8</formula>
    </cfRule>
  </conditionalFormatting>
  <conditionalFormatting sqref="AG5 R5:R140 AG107:AG124">
    <cfRule type="cellIs" dxfId="374" priority="6" operator="lessThan">
      <formula>0.8</formula>
    </cfRule>
  </conditionalFormatting>
  <conditionalFormatting sqref="AG22">
    <cfRule type="cellIs" dxfId="373" priority="11" operator="lessThan">
      <formula>0.8</formula>
    </cfRule>
  </conditionalFormatting>
  <conditionalFormatting sqref="AG37">
    <cfRule type="cellIs" dxfId="372" priority="10" operator="lessThan">
      <formula>0.8</formula>
    </cfRule>
  </conditionalFormatting>
  <conditionalFormatting sqref="AG39:AG74">
    <cfRule type="cellIs" dxfId="371" priority="8" operator="lessThan">
      <formula>0.8</formula>
    </cfRule>
  </conditionalFormatting>
  <conditionalFormatting sqref="AG80:AG88">
    <cfRule type="cellIs" dxfId="370" priority="9" operator="lessThan">
      <formula>0.8</formula>
    </cfRule>
  </conditionalFormatting>
  <conditionalFormatting sqref="AG90:AG95">
    <cfRule type="cellIs" dxfId="369" priority="7" operator="lessThan">
      <formula>0.8</formula>
    </cfRule>
  </conditionalFormatting>
  <conditionalFormatting sqref="AG139">
    <cfRule type="cellIs" dxfId="368" priority="1" operator="lessThan">
      <formula>0.8</formula>
    </cfRule>
  </conditionalFormatting>
  <dataValidations count="1">
    <dataValidation type="list" allowBlank="1" showInputMessage="1" showErrorMessage="1" sqref="AA5:AB140" xr:uid="{5746EA36-53EC-4A78-8FAD-691F7FA0423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7C8A-AA59-444D-BA08-187E0DFDD88E}">
  <sheetPr codeName="工作表28">
    <tabColor theme="8" tint="0.59999389629810485"/>
  </sheetPr>
  <dimension ref="B1:AR42"/>
  <sheetViews>
    <sheetView zoomScale="70" zoomScaleNormal="70" workbookViewId="0">
      <selection activeCell="I42" sqref="I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249</v>
      </c>
      <c r="D3" s="278"/>
      <c r="E3" s="3" t="s">
        <v>2</v>
      </c>
      <c r="F3" s="279">
        <f>'0916(18度C)'!D1+'0916(4度C)'!D1</f>
        <v>164118</v>
      </c>
      <c r="G3" s="280"/>
      <c r="H3" s="3" t="s">
        <v>3</v>
      </c>
      <c r="I3" s="281">
        <f>'0916(18度C)'!F1+'0916(4度C)'!F1</f>
        <v>5167429.7000000011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480.02296886885904</v>
      </c>
      <c r="F6" s="254" t="e">
        <f>AVERAGE(#REF!,D14:K14)</f>
        <v>#REF!</v>
      </c>
      <c r="G6" s="255">
        <f>AVERAGE(D14:K14)</f>
        <v>275.33259919345545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'0916(4度C)'!Y2</f>
        <v>0</v>
      </c>
      <c r="P6" s="244">
        <f>'0916(4度C)'!Z2</f>
        <v>0</v>
      </c>
      <c r="Q6" s="244">
        <f>'0916(4度C)'!AC2</f>
        <v>0</v>
      </c>
      <c r="R6" s="244">
        <f>'0916(4度C)'!AD2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435.00991742436503</v>
      </c>
      <c r="F7" s="250" t="e">
        <f>AVERAGE(#REF!,D15:K15)</f>
        <v>#REF!</v>
      </c>
      <c r="G7" s="251">
        <f>AVERAGE(D15:K15)</f>
        <v>246.98078801122702</v>
      </c>
      <c r="H7" s="252"/>
      <c r="I7" s="251">
        <f>AVERAGE(L15:O15)</f>
        <v>86.911061107505475</v>
      </c>
      <c r="J7" s="252"/>
      <c r="K7" s="251">
        <f>AVERAGE(D33:O33)</f>
        <v>677.03443271873005</v>
      </c>
      <c r="L7" s="252"/>
      <c r="M7" s="251">
        <f>AVERAGE(P33:X33)</f>
        <v>649.07852440813679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0.90304821375529243</v>
      </c>
      <c r="F8" s="258" t="e">
        <f>AVERAGE(D16:K16,#REF!)</f>
        <v>#REF!</v>
      </c>
      <c r="G8" s="236">
        <f>AVERAGE(D16:K16)</f>
        <v>0.89764734184060024</v>
      </c>
      <c r="H8" s="237"/>
      <c r="I8" s="236">
        <f>AVERAGE(L16:O16)</f>
        <v>0.91884922654583667</v>
      </c>
      <c r="J8" s="237"/>
      <c r="K8" s="236">
        <f>AVERAGE(D34:O34)</f>
        <v>0.9048868616859832</v>
      </c>
      <c r="L8" s="237"/>
      <c r="M8" s="236">
        <f>AVERAGE(P34:X34)</f>
        <v>0.90141036730136759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115.64356435643565</v>
      </c>
      <c r="G14" s="28">
        <v>88.235294117647058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76.983480307217249</v>
      </c>
      <c r="F15" s="35">
        <v>102.89936144886758</v>
      </c>
      <c r="G15" s="35">
        <v>79.661527855805673</v>
      </c>
      <c r="H15" s="35">
        <v>158.77590426457056</v>
      </c>
      <c r="I15" s="35">
        <v>430.79965338428173</v>
      </c>
      <c r="J15" s="35">
        <v>632.76480080661952</v>
      </c>
      <c r="K15" s="36" t="s">
        <v>42</v>
      </c>
      <c r="L15" s="34" t="s">
        <v>42</v>
      </c>
      <c r="M15" s="204">
        <v>96.753571428571419</v>
      </c>
      <c r="N15" s="35">
        <v>77.068550786439516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0.903075442065433</v>
      </c>
      <c r="F16" s="42">
        <f t="shared" si="0"/>
        <v>0.88979756047394054</v>
      </c>
      <c r="G16" s="42">
        <f t="shared" si="0"/>
        <v>0.90283064903246435</v>
      </c>
      <c r="H16" s="42">
        <f t="shared" si="0"/>
        <v>0.90099025039022174</v>
      </c>
      <c r="I16" s="42">
        <f t="shared" si="0"/>
        <v>0.8852404336435139</v>
      </c>
      <c r="J16" s="42">
        <f t="shared" si="0"/>
        <v>0.90394971543802793</v>
      </c>
      <c r="K16" s="43" t="s">
        <v>42</v>
      </c>
      <c r="L16" s="41" t="s">
        <v>42</v>
      </c>
      <c r="M16" s="44">
        <f>M15/M14</f>
        <v>0.95141011904761896</v>
      </c>
      <c r="N16" s="42">
        <f>N15/N14</f>
        <v>0.88628833404405438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0.62118055555555551</v>
      </c>
      <c r="F18" s="47">
        <v>0.54413194444444435</v>
      </c>
      <c r="G18" s="47">
        <v>0.58464120370370365</v>
      </c>
      <c r="H18" s="47">
        <v>0.46942129629629614</v>
      </c>
      <c r="I18" s="47">
        <v>0.48703703703703699</v>
      </c>
      <c r="J18" s="47">
        <v>0.30167824074074073</v>
      </c>
      <c r="K18" s="47" t="s">
        <v>42</v>
      </c>
      <c r="L18" s="46" t="s">
        <v>42</v>
      </c>
      <c r="M18" s="48">
        <v>0.83307870370370363</v>
      </c>
      <c r="N18" s="47">
        <v>0.88138888888888889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20.6</v>
      </c>
      <c r="G23" s="57">
        <v>22.666666666666668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287.47130843615906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763.1131866344125</v>
      </c>
      <c r="N33" s="35">
        <v>850.26960928902872</v>
      </c>
      <c r="O33" s="35">
        <v>807.28362651531995</v>
      </c>
      <c r="P33" s="34">
        <v>260.04935863149473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647.61081182530222</v>
      </c>
      <c r="W33" s="35">
        <v>839.60563001167998</v>
      </c>
      <c r="X33" s="37">
        <v>849.04829716407005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0.8783845535549305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0.9249856807689848</v>
      </c>
      <c r="N34" s="42">
        <f>N33/N32</f>
        <v>0.90975349142035988</v>
      </c>
      <c r="O34" s="42">
        <f>O33/O32</f>
        <v>0.90642372099965751</v>
      </c>
      <c r="P34" s="41">
        <f>P33/P32</f>
        <v>0.86683119543831577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0.92515830260757459</v>
      </c>
      <c r="W34" s="42">
        <f>W33/W32</f>
        <v>0.90957276584598679</v>
      </c>
      <c r="X34" s="45">
        <f>X33/X32</f>
        <v>0.9040792053135932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0.31944444444444448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0.73333333333333328</v>
      </c>
      <c r="X35" s="49">
        <v>0.73333333333333328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0.48703703703703699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0.37043981481481481</v>
      </c>
      <c r="N36" s="47">
        <v>0.49398148148148163</v>
      </c>
      <c r="O36" s="47">
        <v>0.49815972222222243</v>
      </c>
      <c r="P36" s="46">
        <v>0.74292824074074071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0.75329861111111107</v>
      </c>
      <c r="W36" s="47">
        <v>1.1061342592592585</v>
      </c>
      <c r="X36" s="49">
        <v>1.0896759259259252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E378-E960-49D7-97F5-A01C2AD00D71}">
  <sheetPr codeName="工作表29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80746</v>
      </c>
      <c r="E1" s="86" t="s">
        <v>3</v>
      </c>
      <c r="F1" s="87">
        <f>SUM(G5:G140)</f>
        <v>1609955.7700000005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46281</v>
      </c>
      <c r="B2" s="348"/>
      <c r="C2" s="90" t="s">
        <v>40</v>
      </c>
      <c r="D2" s="91">
        <f>AVERAGE(N21,N38,N55,N72,N89,N106,N123,N140)</f>
        <v>663.05647856343342</v>
      </c>
      <c r="E2" s="91" t="s">
        <v>91</v>
      </c>
      <c r="F2" s="92">
        <f>F1/D1</f>
        <v>19.938520422064258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1275</v>
      </c>
      <c r="G5" s="146">
        <f t="shared" ref="G5:G9" si="0">E5*F5</f>
        <v>32691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3218.6895511531829</v>
      </c>
      <c r="N5" s="150">
        <f>M5/L5</f>
        <v>321.86895511531827</v>
      </c>
      <c r="O5" s="152">
        <f>L5-I5</f>
        <v>0</v>
      </c>
      <c r="P5" s="153">
        <f>N5-K5</f>
        <v>-38.131044884681728</v>
      </c>
      <c r="Q5" s="154">
        <f>N5/K5</f>
        <v>0.89408043087588407</v>
      </c>
      <c r="R5" s="302">
        <f>Q21</f>
        <v>0.8783845535549305</v>
      </c>
      <c r="S5" s="155">
        <v>0.20833333333333334</v>
      </c>
      <c r="T5" s="156">
        <v>0.22483796296296296</v>
      </c>
      <c r="U5" s="157"/>
      <c r="V5" s="158">
        <v>23.767436649052346</v>
      </c>
      <c r="W5" s="159"/>
      <c r="X5" s="160"/>
      <c r="Y5" s="305"/>
      <c r="Z5" s="306"/>
      <c r="AA5" s="113">
        <f>M5-J5</f>
        <v>-381.31044884681705</v>
      </c>
      <c r="AB5" s="154">
        <f>M5/J5</f>
        <v>0.89408043087588418</v>
      </c>
      <c r="AC5" s="307">
        <f>AB21</f>
        <v>0.8783845535549305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2143</v>
      </c>
      <c r="G6" s="101">
        <f t="shared" si="0"/>
        <v>63261.36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3155.574113788648</v>
      </c>
      <c r="N6" s="104">
        <f>M6/L6</f>
        <v>286.87037398078616</v>
      </c>
      <c r="O6" s="106">
        <f>L6-I6</f>
        <v>0</v>
      </c>
      <c r="P6" s="107">
        <f>N6-K6</f>
        <v>-40.402353291941097</v>
      </c>
      <c r="Q6" s="108">
        <f>N6/K6</f>
        <v>0.87654836494129107</v>
      </c>
      <c r="R6" s="303"/>
      <c r="S6" s="46">
        <v>0.22847222222222224</v>
      </c>
      <c r="T6" s="47">
        <v>0.2567592592592593</v>
      </c>
      <c r="U6" s="109">
        <v>5.2333333333333654</v>
      </c>
      <c r="V6" s="110">
        <v>40.746943460511588</v>
      </c>
      <c r="W6" s="111"/>
      <c r="X6" s="114"/>
      <c r="Y6" s="294"/>
      <c r="Z6" s="295"/>
      <c r="AA6" s="115">
        <f>M6-J6</f>
        <v>-444.42588621135201</v>
      </c>
      <c r="AB6" s="108">
        <f>M6/J6</f>
        <v>0.87654836494129107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2547</v>
      </c>
      <c r="G7" s="101">
        <f t="shared" si="0"/>
        <v>76027.95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3158.0729517331883</v>
      </c>
      <c r="N7" s="104">
        <f>M7/L7</f>
        <v>287.09754106665349</v>
      </c>
      <c r="O7" s="106">
        <f>L7-I7</f>
        <v>0</v>
      </c>
      <c r="P7" s="107">
        <f>N7-K7</f>
        <v>-40.175186206073761</v>
      </c>
      <c r="Q7" s="108">
        <f>N7/K7</f>
        <v>0.87724248659255244</v>
      </c>
      <c r="R7" s="303"/>
      <c r="S7" s="46">
        <v>0.26041666666666669</v>
      </c>
      <c r="T7" s="47">
        <v>0.29401620370370374</v>
      </c>
      <c r="U7" s="109">
        <v>5.2666666666666373</v>
      </c>
      <c r="V7" s="110">
        <v>48.390269108929402</v>
      </c>
      <c r="W7" s="111"/>
      <c r="X7" s="114"/>
      <c r="Y7" s="294"/>
      <c r="Z7" s="295"/>
      <c r="AA7" s="115">
        <f>M7-J7</f>
        <v>-441.92704826681165</v>
      </c>
      <c r="AB7" s="108">
        <f>M7/J7</f>
        <v>0.87724248659255233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313</v>
      </c>
      <c r="G8" s="101">
        <f t="shared" si="0"/>
        <v>9390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3156.3565572078724</v>
      </c>
      <c r="N8" s="104">
        <f>M8/L8</f>
        <v>286.94150520071565</v>
      </c>
      <c r="O8" s="106">
        <f>L8-I8</f>
        <v>0</v>
      </c>
      <c r="P8" s="107">
        <f>N8-K8</f>
        <v>-40.331222072011599</v>
      </c>
      <c r="Q8" s="108">
        <f>N8/K8</f>
        <v>0.87676571033552009</v>
      </c>
      <c r="R8" s="303"/>
      <c r="S8" s="46">
        <v>0.29722222222222222</v>
      </c>
      <c r="T8" s="47">
        <v>0.30134259259259261</v>
      </c>
      <c r="U8" s="109">
        <v>4.6166666666666156</v>
      </c>
      <c r="V8" s="110">
        <v>5.949898137177783</v>
      </c>
      <c r="W8" s="111"/>
      <c r="X8" s="114"/>
      <c r="Y8" s="294"/>
      <c r="Z8" s="295"/>
      <c r="AA8" s="115">
        <f>M8-J8</f>
        <v>-443.64344279212764</v>
      </c>
      <c r="AB8" s="108">
        <f>M8/J8</f>
        <v>0.87676571033552009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848</v>
      </c>
      <c r="G9" s="101">
        <f t="shared" si="0"/>
        <v>24227.360000000001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3122.2287901058558</v>
      </c>
      <c r="N9" s="104">
        <f>M9/L9</f>
        <v>260.18573250882133</v>
      </c>
      <c r="O9" s="106">
        <f>L9-I9</f>
        <v>0</v>
      </c>
      <c r="P9" s="107">
        <f>N9-K9</f>
        <v>-39.814267491178668</v>
      </c>
      <c r="Q9" s="108">
        <f>N9/K9</f>
        <v>0.8672857750294044</v>
      </c>
      <c r="R9" s="303"/>
      <c r="S9" s="46">
        <v>0.30486111111111108</v>
      </c>
      <c r="T9" s="47">
        <v>0.31616898148148143</v>
      </c>
      <c r="U9" s="109">
        <v>5.066666666666606</v>
      </c>
      <c r="V9" s="110">
        <v>16.296051128999732</v>
      </c>
      <c r="W9" s="111"/>
      <c r="X9" s="114"/>
      <c r="Y9" s="294"/>
      <c r="Z9" s="295"/>
      <c r="AA9" s="115">
        <f>M9-J9</f>
        <v>-477.77120989414425</v>
      </c>
      <c r="AB9" s="108">
        <f>M9/J9</f>
        <v>0.8672857750294044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3162.1843927977498</v>
      </c>
      <c r="N21" s="136">
        <f>M21/L21</f>
        <v>287.47130843615906</v>
      </c>
      <c r="O21" s="137">
        <f>L21-I21</f>
        <v>0</v>
      </c>
      <c r="P21" s="138">
        <f>N21-K21</f>
        <v>-39.801418836568189</v>
      </c>
      <c r="Q21" s="139">
        <f>N21/K21</f>
        <v>0.8783845535549305</v>
      </c>
      <c r="R21" s="304"/>
      <c r="S21" s="140">
        <v>0.20833333333333334</v>
      </c>
      <c r="T21" s="141">
        <v>0.48703703703703699</v>
      </c>
      <c r="U21" s="142"/>
      <c r="V21" s="164"/>
      <c r="W21" s="165"/>
      <c r="X21" s="136"/>
      <c r="Y21" s="290"/>
      <c r="Z21" s="291"/>
      <c r="AA21" s="166">
        <f>M21-J21</f>
        <v>-437.81560720225025</v>
      </c>
      <c r="AB21" s="139">
        <f>M21/J21</f>
        <v>0.8783845535549305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1618</v>
      </c>
      <c r="G22" s="146">
        <f t="shared" ref="G22:G23" si="5">E22*F22</f>
        <v>29981.54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3052.1831991376202</v>
      </c>
      <c r="N22" s="150">
        <f>M22/L22</f>
        <v>1017.3943997125401</v>
      </c>
      <c r="O22" s="152">
        <f>L22-I22</f>
        <v>0</v>
      </c>
      <c r="P22" s="153">
        <f>N22-K22</f>
        <v>-82.605600287459879</v>
      </c>
      <c r="Q22" s="154">
        <f>N22/K22</f>
        <v>0.92490399973867288</v>
      </c>
      <c r="R22" s="302">
        <f>Q38</f>
        <v>0.9249856807689848</v>
      </c>
      <c r="S22" s="155">
        <v>0.31944444444444448</v>
      </c>
      <c r="T22" s="156">
        <v>0.34152777777777782</v>
      </c>
      <c r="U22" s="157"/>
      <c r="V22" s="110">
        <v>31.806740836339543</v>
      </c>
      <c r="W22" s="159"/>
      <c r="X22" s="160"/>
      <c r="Y22" s="305"/>
      <c r="Z22" s="306"/>
      <c r="AA22" s="113">
        <f>M22-J22</f>
        <v>-247.81680086237975</v>
      </c>
      <c r="AB22" s="154">
        <f>M22/J22</f>
        <v>0.92490399973867277</v>
      </c>
      <c r="AC22" s="307">
        <f>AB38</f>
        <v>0.9249856807689848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1905</v>
      </c>
      <c r="G23" s="101">
        <f t="shared" si="5"/>
        <v>42519.6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3052.7222939376798</v>
      </c>
      <c r="N23" s="104">
        <f>M23/L23</f>
        <v>610.54445878753597</v>
      </c>
      <c r="O23" s="106">
        <f>L23-I23</f>
        <v>0</v>
      </c>
      <c r="P23" s="107">
        <f>N23-K23</f>
        <v>-49.455541212464027</v>
      </c>
      <c r="Q23" s="108">
        <f>N23/K23</f>
        <v>0.92506736179929694</v>
      </c>
      <c r="R23" s="303"/>
      <c r="S23" s="46">
        <v>0.34444444444444444</v>
      </c>
      <c r="T23" s="47">
        <v>0.37043981481481481</v>
      </c>
      <c r="U23" s="109">
        <v>5</v>
      </c>
      <c r="V23" s="110">
        <v>37.44199078540008</v>
      </c>
      <c r="W23" s="111"/>
      <c r="X23" s="114"/>
      <c r="Y23" s="294"/>
      <c r="Z23" s="295"/>
      <c r="AA23" s="115">
        <f>M23-J23</f>
        <v>-247.27770606232025</v>
      </c>
      <c r="AB23" s="108">
        <f>M23/J23</f>
        <v>0.92506736179929694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3052.45274653765</v>
      </c>
      <c r="N38" s="136">
        <f t="shared" ref="N38:N45" si="10">M38/L38</f>
        <v>763.1131866344125</v>
      </c>
      <c r="O38" s="137">
        <f t="shared" ref="O38:O45" si="11">L38-I38</f>
        <v>0</v>
      </c>
      <c r="P38" s="138">
        <f t="shared" ref="P38:P45" si="12">N38-K38</f>
        <v>-61.8868133655875</v>
      </c>
      <c r="Q38" s="139">
        <f t="shared" ref="Q38:Q45" si="13">N38/K38</f>
        <v>0.9249856807689848</v>
      </c>
      <c r="R38" s="304"/>
      <c r="S38" s="140">
        <v>0.31944444444444448</v>
      </c>
      <c r="T38" s="141">
        <v>0.37043981481481481</v>
      </c>
      <c r="U38" s="142"/>
      <c r="V38" s="164"/>
      <c r="W38" s="97"/>
      <c r="X38" s="67"/>
      <c r="Y38" s="290"/>
      <c r="Z38" s="291"/>
      <c r="AA38" s="166">
        <f t="shared" ref="AA38:AA45" si="14">M38-J38</f>
        <v>-247.54725346235</v>
      </c>
      <c r="AB38" s="139">
        <f t="shared" ref="AB38:AB45" si="15">M38/J38</f>
        <v>0.9249856807689848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931</v>
      </c>
      <c r="G39" s="146">
        <f t="shared" ref="G39:G45" si="16">E39*F39</f>
        <v>23107.420000000002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3258.0874696264837</v>
      </c>
      <c r="N39" s="150">
        <f t="shared" si="10"/>
        <v>651.61749392529669</v>
      </c>
      <c r="O39" s="152">
        <f t="shared" si="11"/>
        <v>0</v>
      </c>
      <c r="P39" s="153">
        <f t="shared" si="12"/>
        <v>-68.382506074703315</v>
      </c>
      <c r="Q39" s="154">
        <f t="shared" si="13"/>
        <v>0.90502429711846766</v>
      </c>
      <c r="R39" s="302">
        <f>Q55</f>
        <v>0.90975349142035988</v>
      </c>
      <c r="S39" s="155">
        <v>0.25</v>
      </c>
      <c r="T39" s="156">
        <v>0.26189814814814816</v>
      </c>
      <c r="U39" s="157"/>
      <c r="V39" s="158">
        <v>17.145027725852906</v>
      </c>
      <c r="W39" s="159"/>
      <c r="X39" s="160"/>
      <c r="Y39" s="305"/>
      <c r="Z39" s="306"/>
      <c r="AA39" s="113">
        <f t="shared" si="14"/>
        <v>-341.91253037351635</v>
      </c>
      <c r="AB39" s="154">
        <f t="shared" si="15"/>
        <v>0.90502429711846766</v>
      </c>
      <c r="AC39" s="307">
        <f>AB55</f>
        <v>0.90975349142035999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797</v>
      </c>
      <c r="G40" s="101">
        <f t="shared" si="16"/>
        <v>19948.91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3254.7686499761367</v>
      </c>
      <c r="N40" s="104">
        <f t="shared" si="10"/>
        <v>650.95372999522738</v>
      </c>
      <c r="O40" s="106">
        <f t="shared" si="11"/>
        <v>0</v>
      </c>
      <c r="P40" s="107">
        <f t="shared" si="12"/>
        <v>-69.046270004772623</v>
      </c>
      <c r="Q40" s="108">
        <f t="shared" si="13"/>
        <v>0.90410240277114917</v>
      </c>
      <c r="R40" s="303"/>
      <c r="S40" s="46">
        <v>0.27152777777777781</v>
      </c>
      <c r="T40" s="47">
        <v>0.28172453703703709</v>
      </c>
      <c r="U40" s="109">
        <v>13.866666666666703</v>
      </c>
      <c r="V40" s="110">
        <v>14.692288498093591</v>
      </c>
      <c r="W40" s="111"/>
      <c r="X40" s="114"/>
      <c r="Y40" s="294"/>
      <c r="Z40" s="295"/>
      <c r="AA40" s="115">
        <f t="shared" si="14"/>
        <v>-345.23135002386334</v>
      </c>
      <c r="AB40" s="108">
        <f t="shared" si="15"/>
        <v>0.90410240277114906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1824</v>
      </c>
      <c r="G41" s="101">
        <f t="shared" si="16"/>
        <v>43411.200000000004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3255.9474729861349</v>
      </c>
      <c r="N41" s="104">
        <f t="shared" si="10"/>
        <v>813.98686824653373</v>
      </c>
      <c r="O41" s="106">
        <f t="shared" si="11"/>
        <v>0</v>
      </c>
      <c r="P41" s="107">
        <f t="shared" si="12"/>
        <v>-86.013131753466268</v>
      </c>
      <c r="Q41" s="108">
        <f t="shared" si="13"/>
        <v>0.90442985360725969</v>
      </c>
      <c r="R41" s="303"/>
      <c r="S41" s="46">
        <v>0.2909722222222223</v>
      </c>
      <c r="T41" s="47">
        <v>0.31430555555555562</v>
      </c>
      <c r="U41" s="109">
        <v>13.316666666666697</v>
      </c>
      <c r="V41" s="110">
        <v>33.612335858609242</v>
      </c>
      <c r="W41" s="111"/>
      <c r="X41" s="114"/>
      <c r="Y41" s="294"/>
      <c r="Z41" s="295"/>
      <c r="AA41" s="115">
        <f t="shared" si="14"/>
        <v>-344.05252701386507</v>
      </c>
      <c r="AB41" s="108">
        <f t="shared" si="15"/>
        <v>0.90442985360725969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880</v>
      </c>
      <c r="G42" s="101">
        <f t="shared" si="16"/>
        <v>15998.4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3254.0493510876208</v>
      </c>
      <c r="N42" s="104">
        <f t="shared" si="10"/>
        <v>1084.6831170292069</v>
      </c>
      <c r="O42" s="106">
        <f t="shared" si="11"/>
        <v>0</v>
      </c>
      <c r="P42" s="107">
        <f t="shared" si="12"/>
        <v>-115.31688297079313</v>
      </c>
      <c r="Q42" s="108">
        <f t="shared" si="13"/>
        <v>0.9039025975243391</v>
      </c>
      <c r="R42" s="303"/>
      <c r="S42" s="46">
        <v>0.32361111111111118</v>
      </c>
      <c r="T42" s="47">
        <v>0.33487268518518526</v>
      </c>
      <c r="U42" s="109">
        <v>13.400000000000016</v>
      </c>
      <c r="V42" s="110">
        <v>16.225937072021459</v>
      </c>
      <c r="W42" s="111"/>
      <c r="X42" s="114"/>
      <c r="Y42" s="294"/>
      <c r="Z42" s="295"/>
      <c r="AA42" s="115">
        <f t="shared" si="14"/>
        <v>-345.95064891237917</v>
      </c>
      <c r="AB42" s="108">
        <f t="shared" si="15"/>
        <v>0.9039025975243391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1285</v>
      </c>
      <c r="G43" s="101">
        <f t="shared" si="16"/>
        <v>21934.95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3055.3666488532472</v>
      </c>
      <c r="N43" s="104">
        <f t="shared" si="10"/>
        <v>1018.4555496177491</v>
      </c>
      <c r="O43" s="106">
        <f t="shared" si="11"/>
        <v>0</v>
      </c>
      <c r="P43" s="107">
        <f t="shared" si="12"/>
        <v>-81.544450382250943</v>
      </c>
      <c r="Q43" s="108">
        <f t="shared" si="13"/>
        <v>0.92586868147068091</v>
      </c>
      <c r="R43" s="303"/>
      <c r="S43" s="46">
        <v>0.34444444444444455</v>
      </c>
      <c r="T43" s="47">
        <v>0.3619675925925927</v>
      </c>
      <c r="U43" s="109">
        <v>13.783333333333383</v>
      </c>
      <c r="V43" s="110">
        <v>25.234287357603215</v>
      </c>
      <c r="W43" s="111"/>
      <c r="X43" s="114"/>
      <c r="Y43" s="294"/>
      <c r="Z43" s="295"/>
      <c r="AA43" s="115">
        <f t="shared" si="14"/>
        <v>-244.63335114675283</v>
      </c>
      <c r="AB43" s="108">
        <f t="shared" si="15"/>
        <v>0.92586868147068091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3381</v>
      </c>
      <c r="G44" s="119">
        <f t="shared" si="16"/>
        <v>47435.43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2774.0202942209348</v>
      </c>
      <c r="N44" s="104">
        <f t="shared" si="10"/>
        <v>924.67343140697824</v>
      </c>
      <c r="O44" s="106">
        <f t="shared" si="11"/>
        <v>0</v>
      </c>
      <c r="P44" s="107">
        <f t="shared" si="12"/>
        <v>-75.326568593021761</v>
      </c>
      <c r="Q44" s="108">
        <f t="shared" si="13"/>
        <v>0.92467343140697822</v>
      </c>
      <c r="R44" s="303"/>
      <c r="S44" s="46">
        <v>0.3715277777777779</v>
      </c>
      <c r="T44" s="118">
        <v>0.42230324074074088</v>
      </c>
      <c r="U44" s="109">
        <v>13.766666666666687</v>
      </c>
      <c r="V44" s="110">
        <v>73.128520516816153</v>
      </c>
      <c r="W44" s="111"/>
      <c r="X44" s="114"/>
      <c r="Y44" s="294"/>
      <c r="Z44" s="295"/>
      <c r="AA44" s="115">
        <f t="shared" si="14"/>
        <v>-225.97970577906517</v>
      </c>
      <c r="AB44" s="108">
        <f t="shared" si="15"/>
        <v>0.92467343140697833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4846</v>
      </c>
      <c r="G45" s="119">
        <f t="shared" si="16"/>
        <v>69200.87999999999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3254.7699547641887</v>
      </c>
      <c r="N45" s="104">
        <f t="shared" si="10"/>
        <v>1084.9233182547296</v>
      </c>
      <c r="O45" s="121">
        <f t="shared" si="11"/>
        <v>0</v>
      </c>
      <c r="P45" s="122">
        <f t="shared" si="12"/>
        <v>-115.07668174527043</v>
      </c>
      <c r="Q45" s="123">
        <f t="shared" si="13"/>
        <v>0.90410276521227462</v>
      </c>
      <c r="R45" s="303"/>
      <c r="S45" s="46">
        <v>0.43194444444444458</v>
      </c>
      <c r="T45" s="118">
        <v>0.49398148148148163</v>
      </c>
      <c r="U45" s="109">
        <v>13.883333333333319</v>
      </c>
      <c r="V45" s="110">
        <v>89.333502533534926</v>
      </c>
      <c r="W45" s="111"/>
      <c r="X45" s="114"/>
      <c r="Y45" s="294"/>
      <c r="Z45" s="295"/>
      <c r="AA45" s="115">
        <f t="shared" si="14"/>
        <v>-345.2300452358113</v>
      </c>
      <c r="AB45" s="108">
        <f t="shared" si="15"/>
        <v>0.90410276521227462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3158.1442630735355</v>
      </c>
      <c r="N55" s="136">
        <f t="shared" ref="N55:N63" si="22">M55/L55</f>
        <v>850.26960928902872</v>
      </c>
      <c r="O55" s="137">
        <f t="shared" ref="O55:O63" si="23">L55-I55</f>
        <v>0</v>
      </c>
      <c r="P55" s="138">
        <f t="shared" ref="P55:P63" si="24">N55-K55</f>
        <v>-84.34577532635592</v>
      </c>
      <c r="Q55" s="139">
        <f t="shared" ref="Q55:Q63" si="25">N55/K55</f>
        <v>0.90975349142035988</v>
      </c>
      <c r="R55" s="304"/>
      <c r="S55" s="140">
        <v>0.25</v>
      </c>
      <c r="T55" s="141">
        <v>0.49398148148148163</v>
      </c>
      <c r="U55" s="142"/>
      <c r="V55" s="164"/>
      <c r="W55" s="97"/>
      <c r="X55" s="67"/>
      <c r="Y55" s="290"/>
      <c r="Z55" s="291"/>
      <c r="AA55" s="166">
        <f t="shared" ref="AA55:AA63" si="26">M55-J55</f>
        <v>-313.28430835503605</v>
      </c>
      <c r="AB55" s="139">
        <f t="shared" ref="AB55:AB63" si="27">M55/J55</f>
        <v>0.90975349142035999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1459</v>
      </c>
      <c r="G56" s="146">
        <f t="shared" ref="G56:G63" si="28">E56*F56</f>
        <v>26524.62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3254.1198963298516</v>
      </c>
      <c r="N56" s="150">
        <f t="shared" si="22"/>
        <v>1084.7066321099505</v>
      </c>
      <c r="O56" s="152">
        <f t="shared" si="23"/>
        <v>0</v>
      </c>
      <c r="P56" s="153">
        <f t="shared" si="24"/>
        <v>-115.29336789004947</v>
      </c>
      <c r="Q56" s="154">
        <f t="shared" si="25"/>
        <v>0.90392219342495883</v>
      </c>
      <c r="R56" s="302">
        <f>Q72</f>
        <v>0.90642372099965751</v>
      </c>
      <c r="S56" s="155">
        <v>0.25</v>
      </c>
      <c r="T56" s="156">
        <v>0.26868055555555553</v>
      </c>
      <c r="U56" s="157"/>
      <c r="V56" s="158">
        <v>26.901282924065491</v>
      </c>
      <c r="W56" s="156"/>
      <c r="X56" s="167"/>
      <c r="Y56" s="305"/>
      <c r="Z56" s="306"/>
      <c r="AA56" s="113">
        <f t="shared" si="26"/>
        <v>-345.8801036701484</v>
      </c>
      <c r="AB56" s="154">
        <f t="shared" si="27"/>
        <v>0.90392219342495883</v>
      </c>
      <c r="AC56" s="307">
        <f>AB72</f>
        <v>0.90642372099965751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798</v>
      </c>
      <c r="G57" s="101">
        <f t="shared" si="28"/>
        <v>16534.559999999998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3253.7921445125685</v>
      </c>
      <c r="N57" s="104">
        <f t="shared" si="22"/>
        <v>1084.5973815041896</v>
      </c>
      <c r="O57" s="106">
        <f t="shared" si="23"/>
        <v>0</v>
      </c>
      <c r="P57" s="107">
        <f t="shared" si="24"/>
        <v>-115.40261849581043</v>
      </c>
      <c r="Q57" s="108">
        <f t="shared" si="25"/>
        <v>0.90383115125349134</v>
      </c>
      <c r="R57" s="303"/>
      <c r="S57" s="46">
        <v>0.27777777777777779</v>
      </c>
      <c r="T57" s="47">
        <v>0.28798611111111111</v>
      </c>
      <c r="U57" s="109">
        <v>13.100000000000049</v>
      </c>
      <c r="V57" s="110">
        <v>14.715137867902321</v>
      </c>
      <c r="W57" s="111"/>
      <c r="X57" s="13"/>
      <c r="Y57" s="294"/>
      <c r="Z57" s="295"/>
      <c r="AA57" s="115">
        <f t="shared" si="26"/>
        <v>-346.20785548743152</v>
      </c>
      <c r="AB57" s="108">
        <f t="shared" si="27"/>
        <v>0.90383115125349123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836</v>
      </c>
      <c r="G58" s="101">
        <f t="shared" si="28"/>
        <v>25080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3053.8415456091602</v>
      </c>
      <c r="N58" s="104">
        <f t="shared" si="22"/>
        <v>763.46038640229006</v>
      </c>
      <c r="O58" s="106">
        <f t="shared" si="23"/>
        <v>0</v>
      </c>
      <c r="P58" s="107">
        <f t="shared" si="24"/>
        <v>-61.539613597709945</v>
      </c>
      <c r="Q58" s="108">
        <f t="shared" si="25"/>
        <v>0.92540652897247277</v>
      </c>
      <c r="R58" s="303"/>
      <c r="S58" s="46">
        <v>0.29722222222222228</v>
      </c>
      <c r="T58" s="47">
        <v>0.30862268518518526</v>
      </c>
      <c r="U58" s="109">
        <v>13.300000000000081</v>
      </c>
      <c r="V58" s="110">
        <v>16.42521370243341</v>
      </c>
      <c r="W58" s="111"/>
      <c r="X58" s="13"/>
      <c r="Y58" s="294"/>
      <c r="Z58" s="295"/>
      <c r="AA58" s="115">
        <f t="shared" si="26"/>
        <v>-246.15845439083978</v>
      </c>
      <c r="AB58" s="108">
        <f t="shared" si="27"/>
        <v>0.92540652897247277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1150</v>
      </c>
      <c r="G59" s="101">
        <f t="shared" si="28"/>
        <v>34500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3254.6725397496903</v>
      </c>
      <c r="N59" s="104">
        <f t="shared" si="22"/>
        <v>813.66813493742256</v>
      </c>
      <c r="O59" s="106">
        <f t="shared" si="23"/>
        <v>0</v>
      </c>
      <c r="P59" s="107">
        <f t="shared" si="24"/>
        <v>-86.331865062577435</v>
      </c>
      <c r="Q59" s="108">
        <f t="shared" si="25"/>
        <v>0.90407570548602512</v>
      </c>
      <c r="R59" s="303"/>
      <c r="S59" s="46">
        <v>0.31805555555555565</v>
      </c>
      <c r="T59" s="47">
        <v>0.33277777777777789</v>
      </c>
      <c r="U59" s="109">
        <v>13.583333333333352</v>
      </c>
      <c r="V59" s="110">
        <v>21.200289478371499</v>
      </c>
      <c r="W59" s="111"/>
      <c r="X59" s="114"/>
      <c r="Y59" s="294"/>
      <c r="Z59" s="295"/>
      <c r="AA59" s="115">
        <f t="shared" si="26"/>
        <v>-345.32746025030974</v>
      </c>
      <c r="AB59" s="108">
        <f t="shared" si="27"/>
        <v>0.90407570548602512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2311</v>
      </c>
      <c r="G60" s="101">
        <f t="shared" si="28"/>
        <v>57220.36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3253.0972700578318</v>
      </c>
      <c r="N60" s="104">
        <f t="shared" si="22"/>
        <v>813.27431751445795</v>
      </c>
      <c r="O60" s="106">
        <f t="shared" si="23"/>
        <v>0</v>
      </c>
      <c r="P60" s="107">
        <f t="shared" si="24"/>
        <v>-86.725682485542052</v>
      </c>
      <c r="Q60" s="108">
        <f t="shared" si="25"/>
        <v>0.9036381305716199</v>
      </c>
      <c r="R60" s="303"/>
      <c r="S60" s="46">
        <v>0.34236111111111123</v>
      </c>
      <c r="T60" s="47">
        <v>0.37195601851851862</v>
      </c>
      <c r="U60" s="109">
        <v>13.799999999999999</v>
      </c>
      <c r="V60" s="110">
        <v>42.623994454839952</v>
      </c>
      <c r="W60" s="111"/>
      <c r="X60" s="114"/>
      <c r="Y60" s="294"/>
      <c r="Z60" s="295"/>
      <c r="AA60" s="115">
        <f t="shared" si="26"/>
        <v>-346.90272994216821</v>
      </c>
      <c r="AB60" s="108">
        <f t="shared" si="27"/>
        <v>0.9036381305716199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2127</v>
      </c>
      <c r="G61" s="119">
        <f t="shared" si="28"/>
        <v>38052.03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3255.6297061493356</v>
      </c>
      <c r="N61" s="104">
        <f t="shared" si="22"/>
        <v>813.90742653733389</v>
      </c>
      <c r="O61" s="106">
        <f t="shared" si="23"/>
        <v>0</v>
      </c>
      <c r="P61" s="107">
        <f t="shared" si="24"/>
        <v>-86.09257346266611</v>
      </c>
      <c r="Q61" s="108">
        <f t="shared" si="25"/>
        <v>0.9043415850414821</v>
      </c>
      <c r="R61" s="303"/>
      <c r="S61" s="46">
        <v>0.38125000000000014</v>
      </c>
      <c r="T61" s="118">
        <v>0.40846064814814831</v>
      </c>
      <c r="U61" s="109">
        <v>13.3833333333334</v>
      </c>
      <c r="V61" s="110">
        <v>39.199789754635589</v>
      </c>
      <c r="W61" s="111"/>
      <c r="X61" s="49"/>
      <c r="Y61" s="294"/>
      <c r="Z61" s="295"/>
      <c r="AA61" s="115">
        <f t="shared" si="26"/>
        <v>-344.37029385066444</v>
      </c>
      <c r="AB61" s="108">
        <f t="shared" si="27"/>
        <v>0.9043415850414821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1451</v>
      </c>
      <c r="G62" s="119">
        <f t="shared" si="28"/>
        <v>39873.480000000003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3254.448465487204</v>
      </c>
      <c r="N62" s="104">
        <f t="shared" si="22"/>
        <v>650.88969309744084</v>
      </c>
      <c r="O62" s="121">
        <f t="shared" si="23"/>
        <v>0</v>
      </c>
      <c r="P62" s="122">
        <f t="shared" si="24"/>
        <v>-69.110306902559159</v>
      </c>
      <c r="Q62" s="123">
        <f t="shared" si="25"/>
        <v>0.90401346263533455</v>
      </c>
      <c r="R62" s="303"/>
      <c r="S62" s="46">
        <v>0.41805555555555574</v>
      </c>
      <c r="T62" s="118">
        <v>0.43663194444444464</v>
      </c>
      <c r="U62" s="109">
        <v>13.816666666666695</v>
      </c>
      <c r="V62" s="110">
        <v>26.751076541310901</v>
      </c>
      <c r="W62" s="111"/>
      <c r="X62" s="114"/>
      <c r="Y62" s="294"/>
      <c r="Z62" s="295"/>
      <c r="AA62" s="115">
        <f t="shared" si="26"/>
        <v>-345.55153451279602</v>
      </c>
      <c r="AB62" s="108">
        <f t="shared" si="27"/>
        <v>0.90401346263533444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4086</v>
      </c>
      <c r="G63" s="119">
        <f t="shared" si="28"/>
        <v>68072.759999999995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3253.4744805945948</v>
      </c>
      <c r="N63" s="104">
        <f t="shared" si="22"/>
        <v>650.6948961189189</v>
      </c>
      <c r="O63" s="121">
        <f t="shared" si="23"/>
        <v>0</v>
      </c>
      <c r="P63" s="122">
        <f t="shared" si="24"/>
        <v>-69.305103881081095</v>
      </c>
      <c r="Q63" s="123">
        <f t="shared" si="25"/>
        <v>0.90374291127627626</v>
      </c>
      <c r="R63" s="303"/>
      <c r="S63" s="46">
        <v>0.44583333333333353</v>
      </c>
      <c r="T63" s="118">
        <v>0.49815972222222243</v>
      </c>
      <c r="U63" s="109">
        <v>13.249999999999993</v>
      </c>
      <c r="V63" s="110">
        <v>75.353288142341697</v>
      </c>
      <c r="W63" s="111"/>
      <c r="X63" s="114"/>
      <c r="Y63" s="294"/>
      <c r="Z63" s="295"/>
      <c r="AA63" s="115">
        <f t="shared" si="26"/>
        <v>-346.52551940540525</v>
      </c>
      <c r="AB63" s="108">
        <f t="shared" si="27"/>
        <v>0.90374291127627637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3229.1345060612798</v>
      </c>
      <c r="N72" s="136">
        <f>M72/L72</f>
        <v>807.28362651531995</v>
      </c>
      <c r="O72" s="137">
        <f>L72-I72</f>
        <v>0</v>
      </c>
      <c r="P72" s="138">
        <f>N72-K72</f>
        <v>-83.341373484680048</v>
      </c>
      <c r="Q72" s="139">
        <f>N72/K72</f>
        <v>0.90642372099965751</v>
      </c>
      <c r="R72" s="304"/>
      <c r="S72" s="140">
        <v>0.25</v>
      </c>
      <c r="T72" s="141">
        <v>0.49815972222222243</v>
      </c>
      <c r="U72" s="142"/>
      <c r="V72" s="164"/>
      <c r="W72" s="165"/>
      <c r="X72" s="136"/>
      <c r="Y72" s="290"/>
      <c r="Z72" s="291"/>
      <c r="AA72" s="166">
        <f>M72-J72</f>
        <v>-333.36549393872019</v>
      </c>
      <c r="AB72" s="139">
        <f>M72/J72</f>
        <v>0.90642372099965751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1031</v>
      </c>
      <c r="G73" s="146">
        <f t="shared" ref="G73" si="33">E73*F73</f>
        <v>29455.670000000002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3120.5923035779365</v>
      </c>
      <c r="N73" s="150">
        <f>M73/L73</f>
        <v>260.04935863149473</v>
      </c>
      <c r="O73" s="152">
        <f>L73-I73</f>
        <v>0</v>
      </c>
      <c r="P73" s="153">
        <f>N73-K73</f>
        <v>-39.950641368505273</v>
      </c>
      <c r="Q73" s="154">
        <f>N73/K73</f>
        <v>0.86683119543831577</v>
      </c>
      <c r="R73" s="302">
        <f>Q89</f>
        <v>0.86683119543831577</v>
      </c>
      <c r="S73" s="155">
        <v>0.72916666666666663</v>
      </c>
      <c r="T73" s="156">
        <v>0.74292824074074071</v>
      </c>
      <c r="U73" s="157"/>
      <c r="V73" s="158">
        <v>19.823159830611001</v>
      </c>
      <c r="W73" s="156"/>
      <c r="X73" s="167"/>
      <c r="Y73" s="305"/>
      <c r="Z73" s="306"/>
      <c r="AA73" s="113">
        <f>M73-J73</f>
        <v>-479.40769642206351</v>
      </c>
      <c r="AB73" s="154">
        <f>M73/J73</f>
        <v>0.86683119543831566</v>
      </c>
      <c r="AC73" s="307">
        <f>AB89</f>
        <v>0.86683119543831566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3120.5923035779365</v>
      </c>
      <c r="N89" s="136">
        <f>M89/L89</f>
        <v>260.04935863149473</v>
      </c>
      <c r="O89" s="137">
        <f>L89-I89</f>
        <v>0</v>
      </c>
      <c r="P89" s="138">
        <f>N89-K89</f>
        <v>-39.950641368505273</v>
      </c>
      <c r="Q89" s="139">
        <f>N89/K89</f>
        <v>0.86683119543831577</v>
      </c>
      <c r="R89" s="304"/>
      <c r="S89" s="140">
        <v>0.72916666666666663</v>
      </c>
      <c r="T89" s="141">
        <v>0.74292824074074071</v>
      </c>
      <c r="U89" s="142"/>
      <c r="V89" s="164"/>
      <c r="W89" s="165"/>
      <c r="X89" s="136"/>
      <c r="Y89" s="290"/>
      <c r="Z89" s="291"/>
      <c r="AA89" s="166">
        <f>M89-J89</f>
        <v>-479.40769642206351</v>
      </c>
      <c r="AB89" s="139">
        <f>M89/J89</f>
        <v>0.86683119543831566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909</v>
      </c>
      <c r="G90" s="146">
        <f t="shared" ref="G90:G91" si="37">E90*F90</f>
        <v>22306.86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2777.0957267668623</v>
      </c>
      <c r="N90" s="150">
        <f>M90/L90</f>
        <v>694.27393169171557</v>
      </c>
      <c r="O90" s="152">
        <f>L90-I90</f>
        <v>0</v>
      </c>
      <c r="P90" s="153">
        <f>N90-K90</f>
        <v>-55.726068308284425</v>
      </c>
      <c r="Q90" s="154">
        <f>N90/K90</f>
        <v>0.92569857558895408</v>
      </c>
      <c r="R90" s="302">
        <f>Q106</f>
        <v>0.92515830260757459</v>
      </c>
      <c r="S90" s="155">
        <v>0.70833333333333337</v>
      </c>
      <c r="T90" s="156">
        <v>0.72196759259259258</v>
      </c>
      <c r="U90" s="157"/>
      <c r="V90" s="158">
        <v>19.639222182483536</v>
      </c>
      <c r="W90" s="159"/>
      <c r="X90" s="160"/>
      <c r="Y90" s="305"/>
      <c r="Z90" s="306"/>
      <c r="AA90" s="113">
        <f>M90-J90</f>
        <v>-222.9042732331377</v>
      </c>
      <c r="AB90" s="154">
        <f>M90/J90</f>
        <v>0.92569857558895408</v>
      </c>
      <c r="AC90" s="307">
        <f>AB106</f>
        <v>0.92515830260757459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2022</v>
      </c>
      <c r="G91" s="101">
        <f t="shared" si="37"/>
        <v>45131.040000000001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3051.4015796608574</v>
      </c>
      <c r="N91" s="104">
        <f>M91/L91</f>
        <v>610.28031593217145</v>
      </c>
      <c r="O91" s="106">
        <f>L91-I91</f>
        <v>0</v>
      </c>
      <c r="P91" s="107">
        <f>N91-K91</f>
        <v>-49.719684067828553</v>
      </c>
      <c r="Q91" s="108">
        <f>N91/K91</f>
        <v>0.92466714535177497</v>
      </c>
      <c r="R91" s="303"/>
      <c r="S91" s="46">
        <v>0.72569444444444442</v>
      </c>
      <c r="T91" s="47">
        <v>0.75329861111111107</v>
      </c>
      <c r="U91" s="109">
        <v>5.3666666666666529</v>
      </c>
      <c r="V91" s="110">
        <v>39.758778657210989</v>
      </c>
      <c r="W91" s="111"/>
      <c r="X91" s="114"/>
      <c r="Y91" s="294"/>
      <c r="Z91" s="295"/>
      <c r="AA91" s="115">
        <f>M91-J91</f>
        <v>-248.59842033914265</v>
      </c>
      <c r="AB91" s="108">
        <f>M91/J91</f>
        <v>0.92466714535177497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2914.2486532138601</v>
      </c>
      <c r="N106" s="136">
        <f t="shared" ref="N106:N120" si="42">M106/L106</f>
        <v>647.61081182530222</v>
      </c>
      <c r="O106" s="137">
        <f t="shared" ref="O106:O120" si="43">L106-I106</f>
        <v>0</v>
      </c>
      <c r="P106" s="138">
        <f t="shared" ref="P106:P120" si="44">N106-K106</f>
        <v>-52.389188174697779</v>
      </c>
      <c r="Q106" s="139">
        <f t="shared" ref="Q106:Q120" si="45">N106/K106</f>
        <v>0.92515830260757459</v>
      </c>
      <c r="R106" s="304"/>
      <c r="S106" s="140">
        <v>0.70833333333333337</v>
      </c>
      <c r="T106" s="141">
        <v>0.75329861111111107</v>
      </c>
      <c r="U106" s="142"/>
      <c r="V106" s="164"/>
      <c r="W106" s="97"/>
      <c r="X106" s="67"/>
      <c r="Y106" s="290"/>
      <c r="Z106" s="291"/>
      <c r="AA106" s="166">
        <f t="shared" ref="AA106:AA120" si="46">M106-J106</f>
        <v>-235.75134678613995</v>
      </c>
      <c r="AB106" s="139">
        <f t="shared" ref="AB106:AB120" si="47">M106/J106</f>
        <v>0.92515830260757459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322</v>
      </c>
      <c r="G107" s="146">
        <f t="shared" ref="G107:G120" si="48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2776.9597348104753</v>
      </c>
      <c r="N107" s="150">
        <f t="shared" si="42"/>
        <v>925.6532449368251</v>
      </c>
      <c r="O107" s="152">
        <f t="shared" si="43"/>
        <v>0</v>
      </c>
      <c r="P107" s="153">
        <f t="shared" si="44"/>
        <v>-74.346755063174896</v>
      </c>
      <c r="Q107" s="154">
        <f t="shared" si="45"/>
        <v>0.9256532449368251</v>
      </c>
      <c r="R107" s="302">
        <f>Q123</f>
        <v>0.90957276584598679</v>
      </c>
      <c r="S107" s="155">
        <v>0.73333333333333328</v>
      </c>
      <c r="T107" s="156">
        <v>0.73815972222222215</v>
      </c>
      <c r="U107" s="157"/>
      <c r="V107" s="158">
        <v>6.9572488782659896</v>
      </c>
      <c r="W107" s="159"/>
      <c r="X107" s="160"/>
      <c r="Y107" s="305"/>
      <c r="Z107" s="306"/>
      <c r="AA107" s="113">
        <f t="shared" si="46"/>
        <v>-223.04026518952469</v>
      </c>
      <c r="AB107" s="154">
        <f t="shared" si="47"/>
        <v>0.9256532449368251</v>
      </c>
      <c r="AC107" s="307">
        <f>AB123</f>
        <v>0.90957276584598679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644</v>
      </c>
      <c r="G108" s="101">
        <f t="shared" si="48"/>
        <v>11707.92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2774.6326110420714</v>
      </c>
      <c r="N108" s="104">
        <f t="shared" si="42"/>
        <v>924.8775370140238</v>
      </c>
      <c r="O108" s="106">
        <f t="shared" si="43"/>
        <v>0</v>
      </c>
      <c r="P108" s="107">
        <f t="shared" si="44"/>
        <v>-75.122462985976199</v>
      </c>
      <c r="Q108" s="108">
        <f t="shared" si="45"/>
        <v>0.92487753701402375</v>
      </c>
      <c r="R108" s="303"/>
      <c r="S108" s="46">
        <v>0.74722222222222212</v>
      </c>
      <c r="T108" s="47">
        <v>0.756886574074074</v>
      </c>
      <c r="U108" s="109">
        <v>13.049999999999962</v>
      </c>
      <c r="V108" s="110">
        <v>13.926168043374917</v>
      </c>
      <c r="W108" s="111"/>
      <c r="X108" s="114"/>
      <c r="Y108" s="294"/>
      <c r="Z108" s="295"/>
      <c r="AA108" s="115">
        <f t="shared" si="46"/>
        <v>-225.3673889579286</v>
      </c>
      <c r="AB108" s="108">
        <f t="shared" si="47"/>
        <v>0.92487753701402375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422</v>
      </c>
      <c r="G109" s="101">
        <f t="shared" si="48"/>
        <v>7671.96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3256.703693267164</v>
      </c>
      <c r="N109" s="104">
        <f t="shared" si="42"/>
        <v>1085.5678977557213</v>
      </c>
      <c r="O109" s="106">
        <f t="shared" si="43"/>
        <v>0</v>
      </c>
      <c r="P109" s="107">
        <f t="shared" si="44"/>
        <v>-114.43210224427867</v>
      </c>
      <c r="Q109" s="108">
        <f t="shared" si="45"/>
        <v>0.90463991479643446</v>
      </c>
      <c r="R109" s="303"/>
      <c r="S109" s="46">
        <v>0.76597222222222205</v>
      </c>
      <c r="T109" s="47">
        <v>0.7713657407407406</v>
      </c>
      <c r="U109" s="109">
        <v>13.083333333333194</v>
      </c>
      <c r="V109" s="110">
        <v>7.7747324855945603</v>
      </c>
      <c r="W109" s="111"/>
      <c r="X109" s="114"/>
      <c r="Y109" s="294"/>
      <c r="Z109" s="295"/>
      <c r="AA109" s="115">
        <f t="shared" si="46"/>
        <v>-343.296306732836</v>
      </c>
      <c r="AB109" s="108">
        <f t="shared" si="47"/>
        <v>0.90463991479643446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504</v>
      </c>
      <c r="G110" s="101">
        <f t="shared" si="48"/>
        <v>8416.7999999999993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3259.4134832265195</v>
      </c>
      <c r="N110" s="104">
        <f t="shared" si="42"/>
        <v>1086.4711610755064</v>
      </c>
      <c r="O110" s="106">
        <f t="shared" si="43"/>
        <v>0</v>
      </c>
      <c r="P110" s="107">
        <f t="shared" si="44"/>
        <v>-113.52883892449358</v>
      </c>
      <c r="Q110" s="108">
        <f t="shared" si="45"/>
        <v>0.90539263422958871</v>
      </c>
      <c r="R110" s="303"/>
      <c r="S110" s="46">
        <v>0.78055555555555534</v>
      </c>
      <c r="T110" s="47">
        <v>0.78699074074074049</v>
      </c>
      <c r="U110" s="109">
        <v>13.233333333333217</v>
      </c>
      <c r="V110" s="110">
        <v>9.2777428072934107</v>
      </c>
      <c r="W110" s="111"/>
      <c r="X110" s="114"/>
      <c r="Y110" s="294"/>
      <c r="Z110" s="295"/>
      <c r="AA110" s="115">
        <f t="shared" si="46"/>
        <v>-340.58651677348053</v>
      </c>
      <c r="AB110" s="108">
        <f t="shared" si="47"/>
        <v>0.90539263422958871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788</v>
      </c>
      <c r="G111" s="101">
        <f t="shared" si="48"/>
        <v>23640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3256.0957155822516</v>
      </c>
      <c r="N111" s="104">
        <f t="shared" si="42"/>
        <v>814.0239288955629</v>
      </c>
      <c r="O111" s="106">
        <f t="shared" si="43"/>
        <v>0</v>
      </c>
      <c r="P111" s="107">
        <f t="shared" si="44"/>
        <v>-85.976071104437096</v>
      </c>
      <c r="Q111" s="108">
        <f t="shared" si="45"/>
        <v>0.90447103210618096</v>
      </c>
      <c r="R111" s="303"/>
      <c r="S111" s="46">
        <v>0.7965277777777775</v>
      </c>
      <c r="T111" s="47">
        <v>0.806608796296296</v>
      </c>
      <c r="U111" s="109">
        <v>13.733333333333295</v>
      </c>
      <c r="V111" s="110">
        <v>14.520457667671922</v>
      </c>
      <c r="W111" s="111"/>
      <c r="X111" s="114"/>
      <c r="Y111" s="294"/>
      <c r="Z111" s="295"/>
      <c r="AA111" s="115">
        <f t="shared" si="46"/>
        <v>-343.90428441774839</v>
      </c>
      <c r="AB111" s="108">
        <f t="shared" si="47"/>
        <v>0.90447103210618096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509</v>
      </c>
      <c r="G112" s="119">
        <f t="shared" si="48"/>
        <v>12740.27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3253.4885312433944</v>
      </c>
      <c r="N112" s="104">
        <f t="shared" si="42"/>
        <v>650.69770624867886</v>
      </c>
      <c r="O112" s="106">
        <f t="shared" si="43"/>
        <v>0</v>
      </c>
      <c r="P112" s="107">
        <f t="shared" si="44"/>
        <v>-69.302293751321145</v>
      </c>
      <c r="Q112" s="108">
        <f t="shared" si="45"/>
        <v>0.90374681423427616</v>
      </c>
      <c r="R112" s="303"/>
      <c r="S112" s="46">
        <v>0.81597222222222188</v>
      </c>
      <c r="T112" s="118">
        <v>0.82248842592592553</v>
      </c>
      <c r="U112" s="109">
        <v>13.483333333333256</v>
      </c>
      <c r="V112" s="110">
        <v>9.3868472892167976</v>
      </c>
      <c r="W112" s="111"/>
      <c r="X112" s="114"/>
      <c r="Y112" s="294"/>
      <c r="Z112" s="295"/>
      <c r="AA112" s="115">
        <f t="shared" si="46"/>
        <v>-346.51146875660561</v>
      </c>
      <c r="AB112" s="108">
        <f t="shared" si="47"/>
        <v>0.90374681423427627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2463</v>
      </c>
      <c r="G113" s="119">
        <f t="shared" si="48"/>
        <v>41033.58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3256.6045495347589</v>
      </c>
      <c r="N113" s="104">
        <f t="shared" si="42"/>
        <v>651.32090990695178</v>
      </c>
      <c r="O113" s="121">
        <f t="shared" si="43"/>
        <v>0</v>
      </c>
      <c r="P113" s="122">
        <f t="shared" si="44"/>
        <v>-68.679090093048217</v>
      </c>
      <c r="Q113" s="123">
        <f t="shared" si="45"/>
        <v>0.9046123748707664</v>
      </c>
      <c r="R113" s="303"/>
      <c r="S113" s="46">
        <v>0.83194444444444404</v>
      </c>
      <c r="T113" s="118">
        <v>0.86344907407407367</v>
      </c>
      <c r="U113" s="109">
        <v>13.616666666666664</v>
      </c>
      <c r="V113" s="110">
        <v>45.378552339464115</v>
      </c>
      <c r="W113" s="111"/>
      <c r="X113" s="114"/>
      <c r="Y113" s="294"/>
      <c r="Z113" s="295"/>
      <c r="AA113" s="115">
        <f t="shared" si="46"/>
        <v>-343.39545046524108</v>
      </c>
      <c r="AB113" s="108">
        <f t="shared" si="47"/>
        <v>0.9046123748707664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833</v>
      </c>
      <c r="G114" s="119">
        <f t="shared" si="48"/>
        <v>15143.94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2774.6326110420714</v>
      </c>
      <c r="N114" s="104">
        <f t="shared" si="42"/>
        <v>924.8775370140238</v>
      </c>
      <c r="O114" s="121">
        <f t="shared" si="43"/>
        <v>0</v>
      </c>
      <c r="P114" s="122">
        <f t="shared" si="44"/>
        <v>-75.122462985976199</v>
      </c>
      <c r="Q114" s="123">
        <f t="shared" si="45"/>
        <v>0.92487753701402375</v>
      </c>
      <c r="R114" s="303"/>
      <c r="S114" s="46">
        <v>0.87291666666666623</v>
      </c>
      <c r="T114" s="118">
        <v>0.88541666666666619</v>
      </c>
      <c r="U114" s="109">
        <v>13.63333333333328</v>
      </c>
      <c r="V114" s="110">
        <v>18.013195621321902</v>
      </c>
      <c r="W114" s="111"/>
      <c r="X114" s="114"/>
      <c r="Y114" s="294"/>
      <c r="Z114" s="295"/>
      <c r="AA114" s="115">
        <f t="shared" si="46"/>
        <v>-225.3673889579286</v>
      </c>
      <c r="AB114" s="108">
        <f t="shared" si="47"/>
        <v>0.92487753701402375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514</v>
      </c>
      <c r="G115" s="119">
        <f t="shared" si="48"/>
        <v>9344.52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3255.954114062672</v>
      </c>
      <c r="N115" s="104">
        <f t="shared" si="42"/>
        <v>1085.3180380208908</v>
      </c>
      <c r="O115" s="121">
        <f t="shared" si="43"/>
        <v>0</v>
      </c>
      <c r="P115" s="122">
        <f t="shared" si="44"/>
        <v>-114.68196197910925</v>
      </c>
      <c r="Q115" s="123">
        <f t="shared" si="45"/>
        <v>0.90443169835074233</v>
      </c>
      <c r="R115" s="303"/>
      <c r="S115" s="46">
        <v>0.89513888888888837</v>
      </c>
      <c r="T115" s="118">
        <v>0.90171296296296244</v>
      </c>
      <c r="U115" s="109">
        <v>13.99999999999995</v>
      </c>
      <c r="V115" s="110">
        <v>9.4718779563876794</v>
      </c>
      <c r="W115" s="111"/>
      <c r="X115" s="114"/>
      <c r="Y115" s="294"/>
      <c r="Z115" s="295"/>
      <c r="AA115" s="115">
        <f t="shared" si="46"/>
        <v>-344.04588593732797</v>
      </c>
      <c r="AB115" s="108">
        <f t="shared" si="47"/>
        <v>0.90443169835074222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643</v>
      </c>
      <c r="G116" s="119">
        <f t="shared" si="48"/>
        <v>10738.1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3255.146470028757</v>
      </c>
      <c r="N116" s="104">
        <f t="shared" si="42"/>
        <v>1085.0488233429189</v>
      </c>
      <c r="O116" s="121">
        <f t="shared" si="43"/>
        <v>0</v>
      </c>
      <c r="P116" s="122">
        <f t="shared" si="44"/>
        <v>-114.95117665708108</v>
      </c>
      <c r="Q116" s="123">
        <f t="shared" si="45"/>
        <v>0.90420735278576581</v>
      </c>
      <c r="R116" s="303"/>
      <c r="S116" s="46">
        <v>0.91111111111111054</v>
      </c>
      <c r="T116" s="118">
        <v>0.91934027777777716</v>
      </c>
      <c r="U116" s="109">
        <v>13.533333333333264</v>
      </c>
      <c r="V116" s="110">
        <v>11.8520012402573</v>
      </c>
      <c r="W116" s="111"/>
      <c r="X116" s="114"/>
      <c r="Y116" s="294"/>
      <c r="Z116" s="295"/>
      <c r="AA116" s="115">
        <f t="shared" si="46"/>
        <v>-344.85352997124301</v>
      </c>
      <c r="AB116" s="108">
        <f t="shared" si="47"/>
        <v>0.90420735278576581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1044</v>
      </c>
      <c r="G117" s="119">
        <f t="shared" si="48"/>
        <v>31320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3256.0957155822521</v>
      </c>
      <c r="N117" s="104">
        <f t="shared" si="42"/>
        <v>814.02392889556302</v>
      </c>
      <c r="O117" s="121">
        <f t="shared" si="43"/>
        <v>0</v>
      </c>
      <c r="P117" s="122">
        <f t="shared" si="44"/>
        <v>-85.976071104436983</v>
      </c>
      <c r="Q117" s="123">
        <f t="shared" si="45"/>
        <v>0.90447103210618118</v>
      </c>
      <c r="R117" s="303"/>
      <c r="S117" s="46">
        <v>0.92847222222222159</v>
      </c>
      <c r="T117" s="118">
        <v>0.94182870370370309</v>
      </c>
      <c r="U117" s="109">
        <v>13.149999999999977</v>
      </c>
      <c r="V117" s="110">
        <v>19.237763711991732</v>
      </c>
      <c r="W117" s="124"/>
      <c r="X117" s="125"/>
      <c r="Y117" s="294"/>
      <c r="Z117" s="295"/>
      <c r="AA117" s="115">
        <f t="shared" si="46"/>
        <v>-343.90428441774793</v>
      </c>
      <c r="AB117" s="108">
        <f t="shared" si="47"/>
        <v>0.90447103210618118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552</v>
      </c>
      <c r="G118" s="119">
        <f t="shared" si="48"/>
        <v>13816.560000000001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3253.4885312433939</v>
      </c>
      <c r="N118" s="104">
        <f t="shared" si="42"/>
        <v>650.69770624867874</v>
      </c>
      <c r="O118" s="121">
        <f t="shared" si="43"/>
        <v>0</v>
      </c>
      <c r="P118" s="122">
        <f t="shared" si="44"/>
        <v>-69.302293751321258</v>
      </c>
      <c r="Q118" s="123">
        <f t="shared" si="45"/>
        <v>0.90374681423427605</v>
      </c>
      <c r="R118" s="303"/>
      <c r="S118" s="46">
        <v>0.95138888888888817</v>
      </c>
      <c r="T118" s="118">
        <v>0.95844907407407332</v>
      </c>
      <c r="U118" s="109">
        <v>13.766666666666527</v>
      </c>
      <c r="V118" s="110">
        <v>10.17984224685201</v>
      </c>
      <c r="W118" s="124"/>
      <c r="X118" s="125"/>
      <c r="Y118" s="294"/>
      <c r="Z118" s="295"/>
      <c r="AA118" s="115">
        <f t="shared" si="46"/>
        <v>-346.51146875660606</v>
      </c>
      <c r="AB118" s="108">
        <f t="shared" si="47"/>
        <v>0.90374681423427605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5506</v>
      </c>
      <c r="G119" s="119">
        <f t="shared" si="48"/>
        <v>77249.179999999993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2773.6724504068279</v>
      </c>
      <c r="N119" s="104">
        <f t="shared" si="42"/>
        <v>924.55748346894268</v>
      </c>
      <c r="O119" s="121">
        <f t="shared" si="43"/>
        <v>0</v>
      </c>
      <c r="P119" s="122">
        <f t="shared" si="44"/>
        <v>-75.442516531057322</v>
      </c>
      <c r="Q119" s="123">
        <f t="shared" si="45"/>
        <v>0.92455748346894273</v>
      </c>
      <c r="R119" s="303"/>
      <c r="S119" s="46">
        <v>0.96805555555555478</v>
      </c>
      <c r="T119" s="118">
        <v>1.0507638888888882</v>
      </c>
      <c r="U119" s="109">
        <v>13.833333333333311</v>
      </c>
      <c r="V119" s="110">
        <v>119.105628334573</v>
      </c>
      <c r="W119" s="124"/>
      <c r="X119" s="125"/>
      <c r="Y119" s="294"/>
      <c r="Z119" s="295"/>
      <c r="AA119" s="115">
        <f t="shared" si="46"/>
        <v>-226.32754959317208</v>
      </c>
      <c r="AB119" s="108">
        <f t="shared" si="47"/>
        <v>0.92455748346894262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3574</v>
      </c>
      <c r="G120" s="119">
        <f t="shared" si="48"/>
        <v>59542.840000000004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3256.6045495347585</v>
      </c>
      <c r="N120" s="104">
        <f t="shared" si="42"/>
        <v>651.32090990695167</v>
      </c>
      <c r="O120" s="121">
        <f t="shared" si="43"/>
        <v>0</v>
      </c>
      <c r="P120" s="122">
        <f t="shared" si="44"/>
        <v>-68.67909009304833</v>
      </c>
      <c r="Q120" s="123">
        <f t="shared" si="45"/>
        <v>0.90461237487076618</v>
      </c>
      <c r="R120" s="303"/>
      <c r="S120" s="46">
        <v>1.0604166666666659</v>
      </c>
      <c r="T120" s="118">
        <v>1.1061342592592585</v>
      </c>
      <c r="U120" s="109">
        <v>13.899999999999935</v>
      </c>
      <c r="V120" s="110">
        <v>65.847724750809888</v>
      </c>
      <c r="W120" s="124"/>
      <c r="X120" s="125"/>
      <c r="Y120" s="294"/>
      <c r="Z120" s="295"/>
      <c r="AA120" s="115">
        <f t="shared" si="46"/>
        <v>-343.39545046524154</v>
      </c>
      <c r="AB120" s="108">
        <f t="shared" si="47"/>
        <v>0.90461237487076629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3118.5351971862401</v>
      </c>
      <c r="N123" s="136">
        <f t="shared" ref="N123:N135" si="53">M123/L123</f>
        <v>839.60563001167998</v>
      </c>
      <c r="O123" s="137">
        <f t="shared" ref="O123:O135" si="54">L123-I123</f>
        <v>0</v>
      </c>
      <c r="P123" s="138">
        <f t="shared" ref="P123:P135" si="55">N123-K123</f>
        <v>-83.471293065243003</v>
      </c>
      <c r="Q123" s="139">
        <f t="shared" ref="Q123:Q135" si="56">N123/K123</f>
        <v>0.90957276584598679</v>
      </c>
      <c r="R123" s="304"/>
      <c r="S123" s="140">
        <v>0.73333333333333328</v>
      </c>
      <c r="T123" s="141">
        <v>1.1061342592592585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-310.03623138518833</v>
      </c>
      <c r="AB123" s="139">
        <f t="shared" ref="AB123:AB135" si="58">M123/J123</f>
        <v>0.90957276584598679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368</v>
      </c>
      <c r="G124" s="146">
        <f t="shared" ref="G124:G135" si="59">E124*F124</f>
        <v>5255.04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3255.0869426858535</v>
      </c>
      <c r="N124" s="150">
        <f t="shared" si="53"/>
        <v>1085.0289808952846</v>
      </c>
      <c r="O124" s="152">
        <f t="shared" si="54"/>
        <v>0</v>
      </c>
      <c r="P124" s="153">
        <f t="shared" si="55"/>
        <v>-114.97101910471542</v>
      </c>
      <c r="Q124" s="154">
        <f t="shared" si="56"/>
        <v>0.9041908174127371</v>
      </c>
      <c r="R124" s="302">
        <f>Q140</f>
        <v>0.9040792053135932</v>
      </c>
      <c r="S124" s="155">
        <v>0.73333333333333328</v>
      </c>
      <c r="T124" s="156">
        <v>0.73803240740740739</v>
      </c>
      <c r="U124" s="157"/>
      <c r="V124" s="158">
        <v>6.7832289547944429</v>
      </c>
      <c r="W124" s="156"/>
      <c r="X124" s="167"/>
      <c r="Y124" s="305"/>
      <c r="Z124" s="306"/>
      <c r="AA124" s="169">
        <f t="shared" si="57"/>
        <v>-344.9130573141465</v>
      </c>
      <c r="AB124" s="154">
        <f t="shared" si="58"/>
        <v>0.9041908174127371</v>
      </c>
      <c r="AC124" s="307">
        <f>AB140</f>
        <v>0.90407920531359309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757</v>
      </c>
      <c r="G125" s="101">
        <f t="shared" si="59"/>
        <v>18016.600000000002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3255.4138923860687</v>
      </c>
      <c r="N125" s="104">
        <f t="shared" si="53"/>
        <v>813.85347309651718</v>
      </c>
      <c r="O125" s="106">
        <f t="shared" si="54"/>
        <v>0</v>
      </c>
      <c r="P125" s="107">
        <f t="shared" si="55"/>
        <v>-86.146526903482822</v>
      </c>
      <c r="Q125" s="108">
        <f t="shared" si="56"/>
        <v>0.90428163677390794</v>
      </c>
      <c r="R125" s="303"/>
      <c r="S125" s="46">
        <v>0.74722222222222212</v>
      </c>
      <c r="T125" s="47">
        <v>0.75690972222222208</v>
      </c>
      <c r="U125" s="109">
        <v>13.233333333333217</v>
      </c>
      <c r="V125" s="110">
        <v>13.952142953690361</v>
      </c>
      <c r="W125" s="111"/>
      <c r="X125" s="13"/>
      <c r="Y125" s="294"/>
      <c r="Z125" s="295"/>
      <c r="AA125" s="170">
        <f t="shared" si="57"/>
        <v>-344.58610761393129</v>
      </c>
      <c r="AB125" s="108">
        <f t="shared" si="58"/>
        <v>0.90428163677390794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725</v>
      </c>
      <c r="G126" s="101">
        <f t="shared" si="59"/>
        <v>17994.5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3257.5274179948296</v>
      </c>
      <c r="N126" s="104">
        <f t="shared" si="53"/>
        <v>651.50548359896595</v>
      </c>
      <c r="O126" s="106">
        <f t="shared" si="54"/>
        <v>0</v>
      </c>
      <c r="P126" s="107">
        <f t="shared" si="55"/>
        <v>-68.494516401034048</v>
      </c>
      <c r="Q126" s="108">
        <f t="shared" si="56"/>
        <v>0.90486872722078604</v>
      </c>
      <c r="R126" s="303"/>
      <c r="S126" s="46">
        <v>0.76597222222222205</v>
      </c>
      <c r="T126" s="47">
        <v>0.77524305555555539</v>
      </c>
      <c r="U126" s="109">
        <v>13.049999999999962</v>
      </c>
      <c r="V126" s="110">
        <v>13.3536865291456</v>
      </c>
      <c r="W126" s="111"/>
      <c r="X126" s="13"/>
      <c r="Y126" s="294"/>
      <c r="Z126" s="295"/>
      <c r="AA126" s="170">
        <f t="shared" si="57"/>
        <v>-342.47258200517035</v>
      </c>
      <c r="AB126" s="108">
        <f t="shared" si="58"/>
        <v>0.90486872722078604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948</v>
      </c>
      <c r="G127" s="101">
        <f t="shared" si="59"/>
        <v>23472.480000000003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3252.6447501443581</v>
      </c>
      <c r="N127" s="104">
        <f t="shared" si="53"/>
        <v>813.16118753608953</v>
      </c>
      <c r="O127" s="106">
        <f t="shared" si="54"/>
        <v>0</v>
      </c>
      <c r="P127" s="107">
        <f t="shared" si="55"/>
        <v>-86.838812463910472</v>
      </c>
      <c r="Q127" s="108">
        <f t="shared" si="56"/>
        <v>0.903512430595655</v>
      </c>
      <c r="R127" s="303"/>
      <c r="S127" s="46">
        <v>0.78472222222222199</v>
      </c>
      <c r="T127" s="47">
        <v>0.79686342592592574</v>
      </c>
      <c r="U127" s="109">
        <v>13.649999999999896</v>
      </c>
      <c r="V127" s="110">
        <v>17.487307827722521</v>
      </c>
      <c r="W127" s="111"/>
      <c r="X127" s="13"/>
      <c r="Y127" s="294"/>
      <c r="Z127" s="295"/>
      <c r="AA127" s="170">
        <f t="shared" si="57"/>
        <v>-347.35524985564189</v>
      </c>
      <c r="AB127" s="108">
        <f t="shared" si="58"/>
        <v>0.903512430595655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1027</v>
      </c>
      <c r="G128" s="101">
        <f t="shared" si="59"/>
        <v>18670.86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3254.1610314661079</v>
      </c>
      <c r="N128" s="104">
        <f t="shared" si="53"/>
        <v>1084.7203438220361</v>
      </c>
      <c r="O128" s="106">
        <f t="shared" si="54"/>
        <v>0</v>
      </c>
      <c r="P128" s="107">
        <f t="shared" si="55"/>
        <v>-115.27965617796394</v>
      </c>
      <c r="Q128" s="108">
        <f t="shared" si="56"/>
        <v>0.90393361985169673</v>
      </c>
      <c r="R128" s="303"/>
      <c r="S128" s="46">
        <v>0.80624999999999969</v>
      </c>
      <c r="T128" s="47">
        <v>0.81939814814814782</v>
      </c>
      <c r="U128" s="109">
        <v>13.516666666666488</v>
      </c>
      <c r="V128" s="110">
        <v>18.935756222315199</v>
      </c>
      <c r="W128" s="111"/>
      <c r="X128" s="114"/>
      <c r="Y128" s="294"/>
      <c r="Z128" s="295"/>
      <c r="AA128" s="170">
        <f t="shared" si="57"/>
        <v>-345.83896853389206</v>
      </c>
      <c r="AB128" s="108">
        <f t="shared" si="58"/>
        <v>0.90393361985169662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1584</v>
      </c>
      <c r="G129" s="119">
        <f t="shared" si="59"/>
        <v>28337.760000000002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3254.4773768379332</v>
      </c>
      <c r="N129" s="104">
        <f t="shared" si="53"/>
        <v>813.6193442094833</v>
      </c>
      <c r="O129" s="106">
        <f t="shared" si="54"/>
        <v>0</v>
      </c>
      <c r="P129" s="107">
        <f t="shared" si="55"/>
        <v>-86.380655790516698</v>
      </c>
      <c r="Q129" s="108">
        <f t="shared" si="56"/>
        <v>0.90402149356609252</v>
      </c>
      <c r="R129" s="303"/>
      <c r="S129" s="46">
        <v>0.82847222222222183</v>
      </c>
      <c r="T129" s="118">
        <v>0.84874999999999956</v>
      </c>
      <c r="U129" s="109">
        <v>13.066666666666578</v>
      </c>
      <c r="V129" s="110">
        <v>29.202845494148541</v>
      </c>
      <c r="W129" s="111"/>
      <c r="X129" s="49"/>
      <c r="Y129" s="294"/>
      <c r="Z129" s="295"/>
      <c r="AA129" s="170">
        <f t="shared" si="57"/>
        <v>-345.52262316206679</v>
      </c>
      <c r="AB129" s="108">
        <f t="shared" si="58"/>
        <v>0.90402149356609252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916</v>
      </c>
      <c r="G130" s="119">
        <f t="shared" si="59"/>
        <v>21800.799999999999</v>
      </c>
      <c r="H130" s="60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3255.4138923860683</v>
      </c>
      <c r="N130" s="104">
        <f t="shared" si="53"/>
        <v>813.85347309651706</v>
      </c>
      <c r="O130" s="121">
        <f t="shared" si="54"/>
        <v>0</v>
      </c>
      <c r="P130" s="122">
        <f t="shared" si="55"/>
        <v>-86.146526903482936</v>
      </c>
      <c r="Q130" s="123">
        <f t="shared" si="56"/>
        <v>0.90428163677390783</v>
      </c>
      <c r="R130" s="303"/>
      <c r="S130" s="46">
        <v>0.85902777777777739</v>
      </c>
      <c r="T130" s="118">
        <v>0.87074074074074037</v>
      </c>
      <c r="U130" s="109">
        <v>14.800000000000075</v>
      </c>
      <c r="V130" s="110">
        <v>16.882645899049368</v>
      </c>
      <c r="W130" s="111"/>
      <c r="X130" s="114"/>
      <c r="Y130" s="294"/>
      <c r="Z130" s="295"/>
      <c r="AA130" s="170">
        <f t="shared" si="57"/>
        <v>-344.58610761393174</v>
      </c>
      <c r="AB130" s="108">
        <f t="shared" si="58"/>
        <v>0.90428163677390783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900</v>
      </c>
      <c r="G131" s="119">
        <f t="shared" si="59"/>
        <v>22338</v>
      </c>
      <c r="H131" s="60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3254.6162680949519</v>
      </c>
      <c r="N131" s="104">
        <f t="shared" si="53"/>
        <v>650.92325361899043</v>
      </c>
      <c r="O131" s="121">
        <f t="shared" si="54"/>
        <v>0</v>
      </c>
      <c r="P131" s="122">
        <f t="shared" si="55"/>
        <v>-69.076746381009571</v>
      </c>
      <c r="Q131" s="123">
        <f t="shared" si="56"/>
        <v>0.90406007447082004</v>
      </c>
      <c r="R131" s="303"/>
      <c r="S131" s="46">
        <v>0.87986111111111065</v>
      </c>
      <c r="T131" s="118">
        <v>0.8913773148148143</v>
      </c>
      <c r="U131" s="109">
        <v>13.133333333333201</v>
      </c>
      <c r="V131" s="110">
        <v>16.591817760318701</v>
      </c>
      <c r="W131" s="111"/>
      <c r="X131" s="114"/>
      <c r="Y131" s="294"/>
      <c r="Z131" s="295"/>
      <c r="AA131" s="170">
        <f t="shared" si="57"/>
        <v>-345.38373190504808</v>
      </c>
      <c r="AB131" s="108">
        <f t="shared" si="58"/>
        <v>0.90406007447081993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1215</v>
      </c>
      <c r="G132" s="119">
        <f t="shared" si="59"/>
        <v>30083.4</v>
      </c>
      <c r="H132" s="60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3252.6447501443577</v>
      </c>
      <c r="N132" s="104">
        <f t="shared" si="53"/>
        <v>813.16118753608941</v>
      </c>
      <c r="O132" s="121">
        <f t="shared" si="54"/>
        <v>0</v>
      </c>
      <c r="P132" s="122">
        <f t="shared" si="55"/>
        <v>-86.838812463910585</v>
      </c>
      <c r="Q132" s="123">
        <f t="shared" si="56"/>
        <v>0.90351243059565489</v>
      </c>
      <c r="R132" s="303"/>
      <c r="S132" s="46">
        <v>0.90069444444444391</v>
      </c>
      <c r="T132" s="118">
        <v>0.91624999999999945</v>
      </c>
      <c r="U132" s="109">
        <v>13.416666666666632</v>
      </c>
      <c r="V132" s="110">
        <v>22.412530601986145</v>
      </c>
      <c r="W132" s="124"/>
      <c r="X132" s="125"/>
      <c r="Y132" s="294"/>
      <c r="Z132" s="295"/>
      <c r="AA132" s="170">
        <f t="shared" si="57"/>
        <v>-347.35524985564234</v>
      </c>
      <c r="AB132" s="108">
        <f t="shared" si="58"/>
        <v>0.90351243059565489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1584</v>
      </c>
      <c r="G133" s="119">
        <f t="shared" si="59"/>
        <v>28797.119999999999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3254.6710278829019</v>
      </c>
      <c r="N133" s="104">
        <f t="shared" si="53"/>
        <v>1084.890342627634</v>
      </c>
      <c r="O133" s="121">
        <f t="shared" si="54"/>
        <v>0</v>
      </c>
      <c r="P133" s="122">
        <f t="shared" si="55"/>
        <v>-115.10965737236597</v>
      </c>
      <c r="Q133" s="123">
        <f t="shared" si="56"/>
        <v>0.9040752855230284</v>
      </c>
      <c r="R133" s="303"/>
      <c r="S133" s="46">
        <v>0.92569444444444382</v>
      </c>
      <c r="T133" s="118">
        <v>0.94597222222222155</v>
      </c>
      <c r="U133" s="109">
        <v>13.599999999999888</v>
      </c>
      <c r="V133" s="110">
        <v>29.201107941720799</v>
      </c>
      <c r="W133" s="124"/>
      <c r="X133" s="125"/>
      <c r="Y133" s="294"/>
      <c r="Z133" s="295"/>
      <c r="AA133" s="170">
        <f t="shared" si="57"/>
        <v>-345.32897211709815</v>
      </c>
      <c r="AB133" s="108">
        <f t="shared" si="58"/>
        <v>0.90407528552302829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2462</v>
      </c>
      <c r="G134" s="119">
        <f t="shared" si="59"/>
        <v>44045.18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3254.4773768379332</v>
      </c>
      <c r="N134" s="104">
        <f t="shared" si="53"/>
        <v>813.6193442094833</v>
      </c>
      <c r="O134" s="121">
        <f t="shared" si="54"/>
        <v>0</v>
      </c>
      <c r="P134" s="122">
        <f t="shared" si="55"/>
        <v>-86.380655790516698</v>
      </c>
      <c r="Q134" s="123">
        <f t="shared" si="56"/>
        <v>0.90402149356609252</v>
      </c>
      <c r="R134" s="303"/>
      <c r="S134" s="46">
        <v>0.95624999999999938</v>
      </c>
      <c r="T134" s="118">
        <v>0.98776620370370305</v>
      </c>
      <c r="U134" s="109">
        <v>14.800000000000075</v>
      </c>
      <c r="V134" s="110">
        <v>45.389776266788957</v>
      </c>
      <c r="W134" s="124"/>
      <c r="X134" s="125"/>
      <c r="Y134" s="294"/>
      <c r="Z134" s="295"/>
      <c r="AA134" s="170">
        <f t="shared" si="57"/>
        <v>-345.52262316206679</v>
      </c>
      <c r="AB134" s="108">
        <f t="shared" si="58"/>
        <v>0.90402149356609252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7169</v>
      </c>
      <c r="G135" s="101">
        <f t="shared" si="59"/>
        <v>102373.31999999999</v>
      </c>
      <c r="H135" s="13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3255.086942685853</v>
      </c>
      <c r="N135" s="104">
        <f t="shared" si="53"/>
        <v>1085.0289808952843</v>
      </c>
      <c r="O135" s="106">
        <f t="shared" si="54"/>
        <v>0</v>
      </c>
      <c r="P135" s="107">
        <f t="shared" si="55"/>
        <v>-114.97101910471565</v>
      </c>
      <c r="Q135" s="108">
        <f t="shared" si="56"/>
        <v>0.90419081741273699</v>
      </c>
      <c r="R135" s="303"/>
      <c r="S135" s="46">
        <v>0.99791666666666601</v>
      </c>
      <c r="T135" s="118">
        <v>1.0896759259259252</v>
      </c>
      <c r="U135" s="109">
        <v>14.61666666666666</v>
      </c>
      <c r="V135" s="110">
        <v>132.14393580685154</v>
      </c>
      <c r="W135" s="124"/>
      <c r="X135" s="125"/>
      <c r="Y135" s="294"/>
      <c r="Z135" s="295"/>
      <c r="AA135" s="170">
        <f t="shared" si="57"/>
        <v>-344.91305731414695</v>
      </c>
      <c r="AB135" s="108">
        <f t="shared" si="58"/>
        <v>0.90419081741273699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3254.6851391289351</v>
      </c>
      <c r="N140" s="136">
        <f>M140/L140</f>
        <v>849.04829716407005</v>
      </c>
      <c r="O140" s="137">
        <f>L140-I140</f>
        <v>0</v>
      </c>
      <c r="P140" s="138">
        <f>N140-K140</f>
        <v>-90.082137618538582</v>
      </c>
      <c r="Q140" s="139">
        <f>N140/K140</f>
        <v>0.9040792053135932</v>
      </c>
      <c r="R140" s="304"/>
      <c r="S140" s="140">
        <v>0.73333333333333328</v>
      </c>
      <c r="T140" s="141">
        <v>1.0896759259259252</v>
      </c>
      <c r="U140" s="142"/>
      <c r="V140" s="164"/>
      <c r="W140" s="165"/>
      <c r="X140" s="136"/>
      <c r="Y140" s="290"/>
      <c r="Z140" s="291"/>
      <c r="AA140" s="172">
        <f>M140-J140</f>
        <v>-345.31486087106487</v>
      </c>
      <c r="AB140" s="139">
        <f>M140/J140</f>
        <v>0.90407920531359309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367" priority="1" operator="greaterThan">
      <formula>0</formula>
    </cfRule>
  </conditionalFormatting>
  <conditionalFormatting sqref="P5:P140 AA5:AA140">
    <cfRule type="cellIs" dxfId="366" priority="4" operator="lessThan">
      <formula>0</formula>
    </cfRule>
  </conditionalFormatting>
  <conditionalFormatting sqref="Q5:Q140 AB5:AB140">
    <cfRule type="cellIs" dxfId="365" priority="2" operator="greaterThan">
      <formula>1</formula>
    </cfRule>
    <cfRule type="cellIs" dxfId="364" priority="3" operator="lessThan">
      <formula>0.8</formula>
    </cfRule>
  </conditionalFormatting>
  <conditionalFormatting sqref="AC5:AC6 R5:R140 AC73:AC78">
    <cfRule type="cellIs" dxfId="363" priority="5" operator="lessThan">
      <formula>0.8</formula>
    </cfRule>
  </conditionalFormatting>
  <conditionalFormatting sqref="AC12:AC20">
    <cfRule type="cellIs" dxfId="362" priority="12" operator="lessThan">
      <formula>0.8</formula>
    </cfRule>
  </conditionalFormatting>
  <conditionalFormatting sqref="AC22">
    <cfRule type="cellIs" dxfId="361" priority="11" operator="lessThan">
      <formula>0.8</formula>
    </cfRule>
  </conditionalFormatting>
  <conditionalFormatting sqref="AC39">
    <cfRule type="cellIs" dxfId="360" priority="7" operator="lessThan">
      <formula>0.8</formula>
    </cfRule>
  </conditionalFormatting>
  <conditionalFormatting sqref="AC56:AC61">
    <cfRule type="cellIs" dxfId="359" priority="6" operator="lessThan">
      <formula>0.8</formula>
    </cfRule>
  </conditionalFormatting>
  <conditionalFormatting sqref="AC90">
    <cfRule type="cellIs" dxfId="358" priority="10" operator="lessThan">
      <formula>0.8</formula>
    </cfRule>
  </conditionalFormatting>
  <conditionalFormatting sqref="AC107">
    <cfRule type="cellIs" dxfId="357" priority="9" operator="lessThan">
      <formula>0.8</formula>
    </cfRule>
  </conditionalFormatting>
  <conditionalFormatting sqref="AC124:AC129">
    <cfRule type="cellIs" dxfId="356" priority="8" operator="lessThan">
      <formula>0.8</formula>
    </cfRule>
  </conditionalFormatting>
  <dataValidations count="1">
    <dataValidation type="list" allowBlank="1" showInputMessage="1" showErrorMessage="1" sqref="Y5:Z140" xr:uid="{764C141A-67FB-4232-AD85-14C9D2523CBE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50B0-35B4-487D-B00A-99C1F695C68B}">
  <sheetPr codeName="工作表30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2" sqref="I42"/>
      <selection pane="bottomLeft" activeCell="I42" sqref="I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83372</v>
      </c>
      <c r="E1" s="86" t="s">
        <v>3</v>
      </c>
      <c r="F1" s="87">
        <f>SUM(G5:G140)</f>
        <v>3557473.93</v>
      </c>
      <c r="G1" s="88" t="s">
        <v>84</v>
      </c>
      <c r="H1" s="89">
        <f>L21+L38+L55+L72+L89+L106+L123+L140</f>
        <v>137.36190476190478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46281</v>
      </c>
      <c r="B2" s="348"/>
      <c r="C2" s="90" t="s">
        <v>40</v>
      </c>
      <c r="D2" s="91">
        <f>AVERAGE(N21,N38,N55,N72,N89,N106,N123,N140)</f>
        <v>206.96335628529664</v>
      </c>
      <c r="E2" s="91" t="s">
        <v>91</v>
      </c>
      <c r="F2" s="92">
        <f>F1/D1</f>
        <v>42.669888331814043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4395</v>
      </c>
      <c r="G5" s="146">
        <f t="shared" ref="G5:G7" si="0">E5*F5</f>
        <v>86581.5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1083.8072881768489</v>
      </c>
      <c r="N5" s="150">
        <f>M5/L5</f>
        <v>83.369791398219149</v>
      </c>
      <c r="O5" s="152">
        <f>L5-I5</f>
        <v>0</v>
      </c>
      <c r="P5" s="153">
        <f>N5-K5</f>
        <v>-8.9379009094731572</v>
      </c>
      <c r="Q5" s="154">
        <f>N5/K5</f>
        <v>0.90317274014737414</v>
      </c>
      <c r="R5" s="302">
        <f>Q21</f>
        <v>0.903075442065433</v>
      </c>
      <c r="S5" s="155">
        <v>0.20833333333333334</v>
      </c>
      <c r="T5" s="156">
        <v>0.37729166666666669</v>
      </c>
      <c r="U5" s="157"/>
      <c r="V5" s="158">
        <v>243.30893773891199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-116.19271182315106</v>
      </c>
      <c r="AF5" s="130">
        <f>M5/J5</f>
        <v>0.90317274014737414</v>
      </c>
      <c r="AG5" s="381">
        <f>AF21</f>
        <v>0.903075442065433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3923</v>
      </c>
      <c r="G6" s="101">
        <f t="shared" si="0"/>
        <v>221374.88999999998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1806.3548219448412</v>
      </c>
      <c r="N6" s="104">
        <f>M6/L6</f>
        <v>75.264784247701712</v>
      </c>
      <c r="O6" s="106">
        <f>L6-I6</f>
        <v>0</v>
      </c>
      <c r="P6" s="107">
        <f>N6-K6</f>
        <v>-8.0685490856316164</v>
      </c>
      <c r="Q6" s="108">
        <f>N6/K6</f>
        <v>0.90317741097242055</v>
      </c>
      <c r="R6" s="303"/>
      <c r="S6" s="46">
        <v>0.38055555555555554</v>
      </c>
      <c r="T6" s="47">
        <v>0.47104166666666664</v>
      </c>
      <c r="U6" s="109">
        <v>4.6999999999999353</v>
      </c>
      <c r="V6" s="110">
        <v>130.30662477849967</v>
      </c>
      <c r="W6" s="111">
        <v>0.47104166666666664</v>
      </c>
      <c r="X6" s="114">
        <v>0.50972222222222219</v>
      </c>
      <c r="Y6" s="12"/>
      <c r="Z6" s="196"/>
      <c r="AA6" s="294"/>
      <c r="AB6" s="295"/>
      <c r="AC6" s="12"/>
      <c r="AD6" s="196"/>
      <c r="AE6" s="115">
        <f>M6-J6</f>
        <v>-193.64517805515879</v>
      </c>
      <c r="AF6" s="108">
        <f>M6/J6</f>
        <v>0.90317741097242066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4831</v>
      </c>
      <c r="G7" s="101">
        <f t="shared" si="0"/>
        <v>287541.12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1805.8301886185609</v>
      </c>
      <c r="N7" s="104">
        <f>M7/L7</f>
        <v>75.242924525773375</v>
      </c>
      <c r="O7" s="106">
        <f>L7-I7</f>
        <v>0</v>
      </c>
      <c r="P7" s="107">
        <f>N7-K7</f>
        <v>-8.0904088075599532</v>
      </c>
      <c r="Q7" s="108">
        <f>N7/K7</f>
        <v>0.90291509430928052</v>
      </c>
      <c r="R7" s="303"/>
      <c r="S7" s="46">
        <v>0.50972222222222219</v>
      </c>
      <c r="T7" s="47">
        <v>0.62118055555555551</v>
      </c>
      <c r="U7" s="109">
        <v>55.699999999999996</v>
      </c>
      <c r="V7" s="110">
        <v>160.51343134413958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-194.1698113814391</v>
      </c>
      <c r="AF7" s="108">
        <f>M7/J7</f>
        <v>0.90291509430928041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1565.3307662467505</v>
      </c>
      <c r="N21" s="136">
        <f t="shared" ref="N21:N26" si="5">M21/L21</f>
        <v>76.983480307217249</v>
      </c>
      <c r="O21" s="137">
        <f t="shared" ref="O21:O26" si="6">L21-I21</f>
        <v>0</v>
      </c>
      <c r="P21" s="138">
        <f t="shared" ref="P21:P26" si="7">N21-K21</f>
        <v>-8.262421332127019</v>
      </c>
      <c r="Q21" s="139">
        <f t="shared" ref="Q21:Q26" si="8">N21/K21</f>
        <v>0.903075442065433</v>
      </c>
      <c r="R21" s="304"/>
      <c r="S21" s="140">
        <v>0.20833333333333334</v>
      </c>
      <c r="T21" s="141">
        <v>0.62118055555555551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6" si="9">M21-J21</f>
        <v>-168.00256708658276</v>
      </c>
      <c r="AF21" s="139">
        <f t="shared" ref="AF21:AF26" si="10">M21/J21</f>
        <v>0.903075442065433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2064</v>
      </c>
      <c r="G22" s="146">
        <f t="shared" ref="G22:G26" si="11">E22*F22</f>
        <v>75232.800000000003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1894.7483422374992</v>
      </c>
      <c r="N22" s="150">
        <f t="shared" si="5"/>
        <v>94.737417111874962</v>
      </c>
      <c r="O22" s="152">
        <f t="shared" si="6"/>
        <v>0</v>
      </c>
      <c r="P22" s="153">
        <f t="shared" si="7"/>
        <v>-10.262582888125038</v>
      </c>
      <c r="Q22" s="154">
        <f t="shared" si="8"/>
        <v>0.90226111535119013</v>
      </c>
      <c r="R22" s="302">
        <f>Q38</f>
        <v>0.88979756047394054</v>
      </c>
      <c r="S22" s="155">
        <v>0.20833333333333334</v>
      </c>
      <c r="T22" s="156">
        <v>0.2537152777777778</v>
      </c>
      <c r="U22" s="157"/>
      <c r="V22" s="158">
        <v>65.359603298957339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-205.25165776250083</v>
      </c>
      <c r="AF22" s="154">
        <f t="shared" si="10"/>
        <v>0.90226111535119013</v>
      </c>
      <c r="AG22" s="374">
        <f>AF38</f>
        <v>0.90741731414669191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977</v>
      </c>
      <c r="G23" s="101">
        <f t="shared" si="11"/>
        <v>50256.88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1801.1709154418131</v>
      </c>
      <c r="N23" s="104">
        <f t="shared" si="5"/>
        <v>94.798469233779642</v>
      </c>
      <c r="O23" s="106">
        <f t="shared" si="6"/>
        <v>0</v>
      </c>
      <c r="P23" s="107">
        <f t="shared" si="7"/>
        <v>-10.464688660957194</v>
      </c>
      <c r="Q23" s="108">
        <f t="shared" si="8"/>
        <v>0.9005854577209067</v>
      </c>
      <c r="R23" s="303"/>
      <c r="S23" s="46">
        <v>0.25694444444444442</v>
      </c>
      <c r="T23" s="47">
        <v>0.27953703703703703</v>
      </c>
      <c r="U23" s="109">
        <v>4.6499999999999275</v>
      </c>
      <c r="V23" s="110">
        <v>32.545495542615384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-198.82908455818688</v>
      </c>
      <c r="AF23" s="108">
        <f t="shared" si="10"/>
        <v>0.90058545772090659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3069</v>
      </c>
      <c r="G24" s="101">
        <f t="shared" si="11"/>
        <v>187485.21000000002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1804.2426614057979</v>
      </c>
      <c r="N24" s="104">
        <f t="shared" si="5"/>
        <v>90.212133070289894</v>
      </c>
      <c r="O24" s="106">
        <f t="shared" si="6"/>
        <v>0</v>
      </c>
      <c r="P24" s="107">
        <f t="shared" si="7"/>
        <v>-9.7878669297101055</v>
      </c>
      <c r="Q24" s="108">
        <f t="shared" si="8"/>
        <v>0.9021213307028989</v>
      </c>
      <c r="R24" s="303"/>
      <c r="S24" s="46">
        <v>0.28333333333333327</v>
      </c>
      <c r="T24" s="47">
        <v>0.35420138888888886</v>
      </c>
      <c r="U24" s="109">
        <v>5.4666666666665886</v>
      </c>
      <c r="V24" s="110">
        <v>102.05944241254392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-195.75733859420211</v>
      </c>
      <c r="AF24" s="108">
        <f t="shared" si="10"/>
        <v>0.9021213307028989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5909</v>
      </c>
      <c r="G25" s="101">
        <f t="shared" si="11"/>
        <v>143884.15</v>
      </c>
      <c r="H25" s="26"/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>F25/V25*60</f>
        <v>2471.8376947636366</v>
      </c>
      <c r="N25" s="104">
        <f t="shared" si="5"/>
        <v>112.35625885289257</v>
      </c>
      <c r="O25" s="106">
        <f t="shared" si="6"/>
        <v>1</v>
      </c>
      <c r="P25" s="107">
        <f t="shared" si="7"/>
        <v>-20.500884004250295</v>
      </c>
      <c r="Q25" s="108">
        <f t="shared" si="8"/>
        <v>0.8456922709357505</v>
      </c>
      <c r="R25" s="303"/>
      <c r="S25" s="46">
        <v>0.35763888888888884</v>
      </c>
      <c r="T25" s="47">
        <v>0.45723379629629624</v>
      </c>
      <c r="U25" s="109">
        <v>4.9499999999999744</v>
      </c>
      <c r="V25" s="110">
        <v>143.43174746103304</v>
      </c>
      <c r="W25" s="111">
        <v>0.45723379629629624</v>
      </c>
      <c r="X25" s="114">
        <v>0.4951388888888888</v>
      </c>
      <c r="Y25" s="12"/>
      <c r="Z25" s="196"/>
      <c r="AA25" s="294"/>
      <c r="AB25" s="295"/>
      <c r="AC25" s="12"/>
      <c r="AD25" s="196"/>
      <c r="AE25" s="115">
        <f t="shared" si="9"/>
        <v>-318.16230523636341</v>
      </c>
      <c r="AF25" s="108">
        <f t="shared" si="10"/>
        <v>0.88596333145650052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3089</v>
      </c>
      <c r="G26" s="101">
        <f t="shared" si="11"/>
        <v>92577.33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0.4951388888888888</v>
      </c>
      <c r="T26" s="47">
        <v>0.54413194444444435</v>
      </c>
      <c r="U26" s="109">
        <v>54.583333333333286</v>
      </c>
      <c r="V26" s="110">
        <v>70.561774719039434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05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05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20.2</v>
      </c>
      <c r="J38" s="135">
        <f t="shared" si="12"/>
        <v>2336</v>
      </c>
      <c r="K38" s="136">
        <f t="shared" ref="K38" si="13">J38/I38</f>
        <v>115.64356435643565</v>
      </c>
      <c r="L38" s="134">
        <f t="shared" ref="L38:M38" si="14">AVERAGE(L22:L37)</f>
        <v>20.6</v>
      </c>
      <c r="M38" s="135">
        <f t="shared" si="14"/>
        <v>2119.7268458466724</v>
      </c>
      <c r="N38" s="136">
        <f t="shared" ref="N38:N44" si="15">M38/L38</f>
        <v>102.89936144886758</v>
      </c>
      <c r="O38" s="137">
        <f t="shared" ref="O38:O44" si="16">L38-I38</f>
        <v>0.40000000000000213</v>
      </c>
      <c r="P38" s="138">
        <f t="shared" ref="P38:P44" si="17">N38-K38</f>
        <v>-12.744202907568067</v>
      </c>
      <c r="Q38" s="139">
        <f t="shared" ref="Q38:Q44" si="18">N38/K38</f>
        <v>0.88979756047394054</v>
      </c>
      <c r="R38" s="304"/>
      <c r="S38" s="140">
        <v>0.20833333333333334</v>
      </c>
      <c r="T38" s="141">
        <v>0.54413194444444435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19">M38-J38</f>
        <v>-216.2731541533276</v>
      </c>
      <c r="AF38" s="139">
        <f t="shared" ref="AF38:AF44" si="20">M38/J38</f>
        <v>0.90741731414669191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2445</v>
      </c>
      <c r="G39" s="146">
        <f t="shared" ref="G39:G44" si="21">E39*F39</f>
        <v>174939.75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2">F39/V39*60</f>
        <v>1806.8185926713988</v>
      </c>
      <c r="N39" s="150">
        <f t="shared" si="15"/>
        <v>82.128117848699944</v>
      </c>
      <c r="O39" s="152">
        <f t="shared" si="16"/>
        <v>0</v>
      </c>
      <c r="P39" s="153">
        <f t="shared" si="17"/>
        <v>-8.7809730603909628</v>
      </c>
      <c r="Q39" s="154">
        <f t="shared" si="18"/>
        <v>0.90340929633569944</v>
      </c>
      <c r="R39" s="302">
        <f>Q55</f>
        <v>0.90283064903246435</v>
      </c>
      <c r="S39" s="155">
        <v>0.20833333333333334</v>
      </c>
      <c r="T39" s="156">
        <v>0.26471064814814815</v>
      </c>
      <c r="U39" s="157"/>
      <c r="V39" s="158">
        <v>81.192434367803699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19"/>
        <v>-193.18140732860115</v>
      </c>
      <c r="AF39" s="154">
        <f t="shared" si="20"/>
        <v>0.90340929633569944</v>
      </c>
      <c r="AG39" s="307">
        <f>AF55</f>
        <v>0.90283064903246446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2398</v>
      </c>
      <c r="G40" s="101">
        <f t="shared" si="21"/>
        <v>142776.91999999998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2"/>
        <v>1804.8273887531584</v>
      </c>
      <c r="N40" s="104">
        <f t="shared" si="15"/>
        <v>78.470756032746024</v>
      </c>
      <c r="O40" s="106">
        <f t="shared" si="16"/>
        <v>0</v>
      </c>
      <c r="P40" s="107">
        <f t="shared" si="17"/>
        <v>-8.485765706384413</v>
      </c>
      <c r="Q40" s="108">
        <f t="shared" si="18"/>
        <v>0.90241369437657926</v>
      </c>
      <c r="R40" s="303"/>
      <c r="S40" s="46">
        <v>0.26874999999999999</v>
      </c>
      <c r="T40" s="47">
        <v>0.3241087962962963</v>
      </c>
      <c r="U40" s="109">
        <v>5.8166666666666433</v>
      </c>
      <c r="V40" s="110">
        <v>79.719534896574032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19"/>
        <v>-195.1726112468416</v>
      </c>
      <c r="AF40" s="108">
        <f t="shared" si="20"/>
        <v>0.90241369437657926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1409</v>
      </c>
      <c r="G41" s="101">
        <f t="shared" si="21"/>
        <v>90063.28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2"/>
        <v>1806.8009003877171</v>
      </c>
      <c r="N41" s="104">
        <f t="shared" si="15"/>
        <v>75.283370849488207</v>
      </c>
      <c r="O41" s="106">
        <f t="shared" si="16"/>
        <v>0</v>
      </c>
      <c r="P41" s="107">
        <f t="shared" si="17"/>
        <v>-8.0499624838451211</v>
      </c>
      <c r="Q41" s="108">
        <f t="shared" si="18"/>
        <v>0.90340045019385851</v>
      </c>
      <c r="R41" s="303"/>
      <c r="S41" s="46">
        <v>0.32708333333333328</v>
      </c>
      <c r="T41" s="47">
        <v>0.35957175925925922</v>
      </c>
      <c r="U41" s="109">
        <v>5</v>
      </c>
      <c r="V41" s="110">
        <v>46.789881487140484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19"/>
        <v>-193.19909961228291</v>
      </c>
      <c r="AF41" s="108">
        <f t="shared" si="20"/>
        <v>0.90340045019385851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971</v>
      </c>
      <c r="G42" s="101">
        <f t="shared" si="21"/>
        <v>67251.460000000006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2"/>
        <v>1802.1271364054469</v>
      </c>
      <c r="N42" s="104">
        <f t="shared" si="15"/>
        <v>75.088630683560282</v>
      </c>
      <c r="O42" s="106">
        <f t="shared" si="16"/>
        <v>0</v>
      </c>
      <c r="P42" s="107">
        <f t="shared" si="17"/>
        <v>-8.2447026497730462</v>
      </c>
      <c r="Q42" s="108">
        <f t="shared" si="18"/>
        <v>0.90106356820272349</v>
      </c>
      <c r="R42" s="303"/>
      <c r="S42" s="46">
        <v>0.36249999999999993</v>
      </c>
      <c r="T42" s="47">
        <v>0.38494212962962959</v>
      </c>
      <c r="U42" s="109">
        <v>5</v>
      </c>
      <c r="V42" s="110">
        <v>32.328462749973554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19"/>
        <v>-197.87286359455311</v>
      </c>
      <c r="AF42" s="108">
        <f t="shared" si="20"/>
        <v>0.90106356820272349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3191</v>
      </c>
      <c r="G43" s="101">
        <f t="shared" si="21"/>
        <v>171548.16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2"/>
        <v>1807.2443887848187</v>
      </c>
      <c r="N43" s="104">
        <f t="shared" si="15"/>
        <v>90.362219439240931</v>
      </c>
      <c r="O43" s="106">
        <f t="shared" si="16"/>
        <v>0</v>
      </c>
      <c r="P43" s="107">
        <f t="shared" si="17"/>
        <v>-9.6377805607590687</v>
      </c>
      <c r="Q43" s="108">
        <f t="shared" si="18"/>
        <v>0.90362219439240932</v>
      </c>
      <c r="R43" s="303"/>
      <c r="S43" s="46">
        <v>0.38888888888888878</v>
      </c>
      <c r="T43" s="47">
        <v>0.46245370370370359</v>
      </c>
      <c r="U43" s="109">
        <v>5.6833333333332359</v>
      </c>
      <c r="V43" s="110">
        <v>105.94029296100715</v>
      </c>
      <c r="W43" s="111">
        <v>0.46245370370370359</v>
      </c>
      <c r="X43" s="114">
        <v>0.49999999999999989</v>
      </c>
      <c r="Y43" s="12"/>
      <c r="Z43" s="196"/>
      <c r="AA43" s="294"/>
      <c r="AB43" s="295"/>
      <c r="AC43" s="12"/>
      <c r="AD43" s="196"/>
      <c r="AE43" s="115">
        <f t="shared" si="19"/>
        <v>-192.75561121518126</v>
      </c>
      <c r="AF43" s="108">
        <f t="shared" si="20"/>
        <v>0.90362219439240932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3669</v>
      </c>
      <c r="G44" s="119">
        <f t="shared" si="21"/>
        <v>215260.23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2"/>
        <v>1806.1493813870329</v>
      </c>
      <c r="N44" s="104">
        <f t="shared" si="15"/>
        <v>78.528233973349259</v>
      </c>
      <c r="O44" s="106">
        <f t="shared" si="16"/>
        <v>0</v>
      </c>
      <c r="P44" s="107">
        <f t="shared" si="17"/>
        <v>-8.4282877657811781</v>
      </c>
      <c r="Q44" s="108">
        <f t="shared" si="18"/>
        <v>0.90307469069351642</v>
      </c>
      <c r="R44" s="303"/>
      <c r="S44" s="46">
        <v>0.49999999999999989</v>
      </c>
      <c r="T44" s="118">
        <v>0.58464120370370365</v>
      </c>
      <c r="U44" s="109">
        <v>55</v>
      </c>
      <c r="V44" s="110">
        <v>121.88360623357931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19"/>
        <v>-193.85061861296708</v>
      </c>
      <c r="AF44" s="108">
        <f t="shared" si="20"/>
        <v>0.90307469069351642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22.666666666666668</v>
      </c>
      <c r="J55" s="135">
        <f t="shared" si="23"/>
        <v>2000</v>
      </c>
      <c r="K55" s="136">
        <f t="shared" ref="K55" si="24">J55/I55</f>
        <v>88.235294117647058</v>
      </c>
      <c r="L55" s="134">
        <f t="shared" ref="L55:M55" si="25">AVERAGE(L39:L54)</f>
        <v>22.666666666666668</v>
      </c>
      <c r="M55" s="135">
        <f t="shared" si="25"/>
        <v>1805.6612980649288</v>
      </c>
      <c r="N55" s="136">
        <f t="shared" ref="N55:N62" si="26">M55/L55</f>
        <v>79.661527855805673</v>
      </c>
      <c r="O55" s="137">
        <f t="shared" ref="O55:O62" si="27">L55-I55</f>
        <v>0</v>
      </c>
      <c r="P55" s="138">
        <f t="shared" ref="P55:P62" si="28">N55-K55</f>
        <v>-8.573766261841385</v>
      </c>
      <c r="Q55" s="139">
        <f t="shared" ref="Q55:Q62" si="29">N55/K55</f>
        <v>0.90283064903246435</v>
      </c>
      <c r="R55" s="304"/>
      <c r="S55" s="140">
        <v>0.20833333333333334</v>
      </c>
      <c r="T55" s="141">
        <v>0.58464120370370365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2" si="30">M55-J55</f>
        <v>-194.33870193507119</v>
      </c>
      <c r="AF55" s="139">
        <f t="shared" ref="AF55:AF62" si="31">M55/J55</f>
        <v>0.90283064903246446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1565</v>
      </c>
      <c r="G56" s="146">
        <f t="shared" ref="G56:G62" si="32">E56*F56</f>
        <v>45165.9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3193.5134728031521</v>
      </c>
      <c r="N56" s="150">
        <f t="shared" si="26"/>
        <v>177.41741515573068</v>
      </c>
      <c r="O56" s="152">
        <f t="shared" si="27"/>
        <v>0</v>
      </c>
      <c r="P56" s="153">
        <f t="shared" si="28"/>
        <v>-22.58258484426932</v>
      </c>
      <c r="Q56" s="154">
        <f t="shared" si="29"/>
        <v>0.88708707577865342</v>
      </c>
      <c r="R56" s="302">
        <f>Q72</f>
        <v>0.90099025039022174</v>
      </c>
      <c r="S56" s="155">
        <v>0.25</v>
      </c>
      <c r="T56" s="156">
        <v>0.27041666666666664</v>
      </c>
      <c r="U56" s="157"/>
      <c r="V56" s="158">
        <v>29.403351762777419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30"/>
        <v>-406.48652719684787</v>
      </c>
      <c r="AF56" s="154">
        <f t="shared" si="31"/>
        <v>0.88708707577865342</v>
      </c>
      <c r="AG56" s="307">
        <f>AF72</f>
        <v>0.90099025039022185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1032</v>
      </c>
      <c r="G57" s="101">
        <f t="shared" si="32"/>
        <v>37905.359999999993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3192.3398577940798</v>
      </c>
      <c r="N57" s="104">
        <f t="shared" si="26"/>
        <v>152.01618370448</v>
      </c>
      <c r="O57" s="106">
        <f t="shared" si="27"/>
        <v>0</v>
      </c>
      <c r="P57" s="107">
        <f t="shared" si="28"/>
        <v>-19.412387724091417</v>
      </c>
      <c r="Q57" s="108">
        <f t="shared" si="29"/>
        <v>0.88676107160946671</v>
      </c>
      <c r="R57" s="303"/>
      <c r="S57" s="46">
        <v>0.27361111111111108</v>
      </c>
      <c r="T57" s="47">
        <v>0.28707175925925921</v>
      </c>
      <c r="U57" s="109">
        <v>4.5999999999999996</v>
      </c>
      <c r="V57" s="110">
        <v>19.396431068835817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30"/>
        <v>-407.66014220592024</v>
      </c>
      <c r="AF57" s="108">
        <f t="shared" si="31"/>
        <v>0.8867610716094666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1744</v>
      </c>
      <c r="G58" s="101">
        <f t="shared" si="32"/>
        <v>76666.240000000005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3267.9512261909003</v>
      </c>
      <c r="N58" s="104">
        <f t="shared" si="26"/>
        <v>142.08483592134348</v>
      </c>
      <c r="O58" s="106">
        <f t="shared" si="27"/>
        <v>0</v>
      </c>
      <c r="P58" s="107">
        <f t="shared" si="28"/>
        <v>-14.436903209091298</v>
      </c>
      <c r="Q58" s="108">
        <f t="shared" si="29"/>
        <v>0.90776422949747226</v>
      </c>
      <c r="R58" s="303"/>
      <c r="S58" s="46">
        <v>0.29027777777777775</v>
      </c>
      <c r="T58" s="47">
        <v>0.31251157407407404</v>
      </c>
      <c r="U58" s="109">
        <v>4.6166666666666956</v>
      </c>
      <c r="V58" s="110">
        <v>32.020061732061897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30"/>
        <v>-332.04877380909966</v>
      </c>
      <c r="AF58" s="108">
        <f t="shared" si="31"/>
        <v>0.90776422949747226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1294</v>
      </c>
      <c r="G59" s="101">
        <f t="shared" si="32"/>
        <v>60727.42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3259.1626424568317</v>
      </c>
      <c r="N59" s="104">
        <f t="shared" si="26"/>
        <v>141.70272358507964</v>
      </c>
      <c r="O59" s="106">
        <f t="shared" si="27"/>
        <v>0</v>
      </c>
      <c r="P59" s="107">
        <f t="shared" si="28"/>
        <v>-14.819015545355143</v>
      </c>
      <c r="Q59" s="108">
        <f t="shared" si="29"/>
        <v>0.90532295623800885</v>
      </c>
      <c r="R59" s="303"/>
      <c r="S59" s="46">
        <v>0.31597222222222215</v>
      </c>
      <c r="T59" s="47">
        <v>0.332511574074074</v>
      </c>
      <c r="U59" s="109">
        <v>4.9833333333332863</v>
      </c>
      <c r="V59" s="110">
        <v>23.822069812837935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30"/>
        <v>-340.83735754316831</v>
      </c>
      <c r="AF59" s="198">
        <f t="shared" si="31"/>
        <v>0.90532295623800885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2547</v>
      </c>
      <c r="G60" s="101">
        <f t="shared" si="32"/>
        <v>93551.31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3261.3781917882147</v>
      </c>
      <c r="N60" s="104">
        <f t="shared" si="26"/>
        <v>171.6514837783271</v>
      </c>
      <c r="O60" s="106">
        <f t="shared" si="27"/>
        <v>0</v>
      </c>
      <c r="P60" s="107">
        <f t="shared" si="28"/>
        <v>-17.822200432199224</v>
      </c>
      <c r="Q60" s="108">
        <f t="shared" si="29"/>
        <v>0.90593838660783743</v>
      </c>
      <c r="R60" s="303"/>
      <c r="S60" s="46">
        <v>0.33541666666666659</v>
      </c>
      <c r="T60" s="47">
        <v>0.36795138888888879</v>
      </c>
      <c r="U60" s="109">
        <v>5</v>
      </c>
      <c r="V60" s="110">
        <v>46.857491224042541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30"/>
        <v>-338.62180821178526</v>
      </c>
      <c r="AF60" s="198">
        <f t="shared" si="31"/>
        <v>0.90593838660783743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4159</v>
      </c>
      <c r="G61" s="119">
        <f t="shared" si="32"/>
        <v>157210.19999999998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3266.1289188004166</v>
      </c>
      <c r="N61" s="104">
        <f t="shared" si="26"/>
        <v>163.30644594002084</v>
      </c>
      <c r="O61" s="106">
        <f t="shared" si="27"/>
        <v>0</v>
      </c>
      <c r="P61" s="107">
        <f t="shared" si="28"/>
        <v>-16.693554059979164</v>
      </c>
      <c r="Q61" s="108">
        <f t="shared" si="29"/>
        <v>0.90725803300011576</v>
      </c>
      <c r="R61" s="303"/>
      <c r="S61" s="46">
        <v>0.37152777777777768</v>
      </c>
      <c r="T61" s="118">
        <v>0.42458333333333326</v>
      </c>
      <c r="U61" s="109">
        <v>5.1500000000000057</v>
      </c>
      <c r="V61" s="110">
        <v>76.402373024409286</v>
      </c>
      <c r="W61" s="111"/>
      <c r="X61" s="114"/>
      <c r="Y61" s="12"/>
      <c r="Z61" s="196"/>
      <c r="AA61" s="294"/>
      <c r="AB61" s="295"/>
      <c r="AC61" s="12"/>
      <c r="AD61" s="196"/>
      <c r="AE61" s="197">
        <f t="shared" si="30"/>
        <v>-333.87108119958339</v>
      </c>
      <c r="AF61" s="198">
        <f t="shared" si="31"/>
        <v>0.90725803300011576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3263</v>
      </c>
      <c r="G62" s="119">
        <f t="shared" si="32"/>
        <v>125560.23999999999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3264.4799999999932</v>
      </c>
      <c r="N62" s="104">
        <f t="shared" si="26"/>
        <v>171.81473684210491</v>
      </c>
      <c r="O62" s="121">
        <f t="shared" si="27"/>
        <v>0</v>
      </c>
      <c r="P62" s="122">
        <f t="shared" si="28"/>
        <v>-17.658947368421423</v>
      </c>
      <c r="Q62" s="123">
        <f t="shared" si="29"/>
        <v>0.90679999999999805</v>
      </c>
      <c r="R62" s="303"/>
      <c r="S62" s="46">
        <v>0.42777777777777765</v>
      </c>
      <c r="T62" s="118">
        <v>0.46942129629629614</v>
      </c>
      <c r="U62" s="109">
        <v>4.5999999999999197</v>
      </c>
      <c r="V62" s="110">
        <v>59.972798117923958</v>
      </c>
      <c r="W62" s="111"/>
      <c r="X62" s="114"/>
      <c r="Y62" s="12"/>
      <c r="Z62" s="196"/>
      <c r="AA62" s="294"/>
      <c r="AB62" s="295"/>
      <c r="AC62" s="12"/>
      <c r="AD62" s="196"/>
      <c r="AE62" s="197">
        <f t="shared" si="30"/>
        <v>-335.5200000000068</v>
      </c>
      <c r="AF62" s="198">
        <f t="shared" si="31"/>
        <v>0.90679999999999816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3243.5649014047985</v>
      </c>
      <c r="N72" s="136">
        <f>M72/L72</f>
        <v>158.77590426457056</v>
      </c>
      <c r="O72" s="137">
        <f>L72-I72</f>
        <v>0</v>
      </c>
      <c r="P72" s="138">
        <f>N72-K72</f>
        <v>-17.447871959205685</v>
      </c>
      <c r="Q72" s="139">
        <f>N72/K72</f>
        <v>0.90099025039022174</v>
      </c>
      <c r="R72" s="304"/>
      <c r="S72" s="140">
        <v>0.25</v>
      </c>
      <c r="T72" s="141">
        <v>0.46942129629629614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-356.43509859520145</v>
      </c>
      <c r="AF72" s="139">
        <f>M72/J72</f>
        <v>0.90099025039022185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4946</v>
      </c>
      <c r="G73" s="119">
        <f t="shared" ref="G73:G75" si="38">E73*F73</f>
        <v>112917.18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2098.4214999999995</v>
      </c>
      <c r="N73" s="104">
        <f>M73/L73</f>
        <v>349.73691666666656</v>
      </c>
      <c r="O73" s="106">
        <f>L73-I73</f>
        <v>0</v>
      </c>
      <c r="P73" s="107">
        <f>N73-K73</f>
        <v>-66.929750000000126</v>
      </c>
      <c r="Q73" s="108">
        <f>N73/K73</f>
        <v>0.83936859999999969</v>
      </c>
      <c r="R73" s="302">
        <f>Q89</f>
        <v>0.8852404336435139</v>
      </c>
      <c r="S73" s="46">
        <v>0.32013888888888886</v>
      </c>
      <c r="T73" s="118">
        <v>0.41834490740740737</v>
      </c>
      <c r="U73" s="109">
        <v>5.7166666666667076</v>
      </c>
      <c r="V73" s="110">
        <v>141.42058685540539</v>
      </c>
      <c r="W73" s="111"/>
      <c r="X73" s="160"/>
      <c r="Y73" s="12"/>
      <c r="Z73" s="196"/>
      <c r="AA73" s="305"/>
      <c r="AB73" s="306"/>
      <c r="AC73" s="12"/>
      <c r="AD73" s="196"/>
      <c r="AE73" s="113">
        <f>M73-J73</f>
        <v>-401.57850000000053</v>
      </c>
      <c r="AF73" s="154">
        <f>M73/J73</f>
        <v>0.8393685999999998</v>
      </c>
      <c r="AG73" s="307">
        <f>AF89</f>
        <v>0.8852404336435139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1366</v>
      </c>
      <c r="G74" s="119">
        <f t="shared" si="38"/>
        <v>31677.54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2261.6667683454934</v>
      </c>
      <c r="N74" s="104">
        <f>M74/L74</f>
        <v>376.94446139091559</v>
      </c>
      <c r="O74" s="121">
        <f>L74-I74</f>
        <v>0</v>
      </c>
      <c r="P74" s="122">
        <f>N74-K74</f>
        <v>-39.722205275751094</v>
      </c>
      <c r="Q74" s="123">
        <f>N74/K74</f>
        <v>0.90466670733819743</v>
      </c>
      <c r="R74" s="303"/>
      <c r="S74" s="46">
        <v>0.42152777777777772</v>
      </c>
      <c r="T74" s="118">
        <v>0.44668981481481473</v>
      </c>
      <c r="U74" s="109">
        <v>4.5833333333333037</v>
      </c>
      <c r="V74" s="110">
        <v>36.238760345741504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-238.33323165450656</v>
      </c>
      <c r="AF74" s="108">
        <f>M74/J74</f>
        <v>0.90466670733819743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2585</v>
      </c>
      <c r="G75" s="119">
        <f t="shared" si="38"/>
        <v>92775.650000000009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2963.5058391872967</v>
      </c>
      <c r="N75" s="104">
        <f>M75/L75</f>
        <v>592.70116783745937</v>
      </c>
      <c r="O75" s="121">
        <f>L75-I75</f>
        <v>0</v>
      </c>
      <c r="P75" s="122">
        <f>N75-K75</f>
        <v>-61.898832162540657</v>
      </c>
      <c r="Q75" s="123">
        <f>N75/K75</f>
        <v>0.90544021973336286</v>
      </c>
      <c r="R75" s="303"/>
      <c r="S75" s="46">
        <v>0.4506944444444444</v>
      </c>
      <c r="T75" s="118">
        <v>0.48703703703703699</v>
      </c>
      <c r="U75" s="109">
        <v>5.7666666666667155</v>
      </c>
      <c r="V75" s="110">
        <v>52.336660839019693</v>
      </c>
      <c r="W75" s="111"/>
      <c r="X75" s="114"/>
      <c r="Y75" s="12"/>
      <c r="Z75" s="196"/>
      <c r="AA75" s="294"/>
      <c r="AB75" s="295"/>
      <c r="AC75" s="12"/>
      <c r="AD75" s="196"/>
      <c r="AE75" s="115">
        <f>M75-J75</f>
        <v>-309.49416081270329</v>
      </c>
      <c r="AF75" s="108">
        <f>M75/J75</f>
        <v>0.90544021973336286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2441.1980358442634</v>
      </c>
      <c r="N89" s="136">
        <f>M89/L89</f>
        <v>430.79965338428173</v>
      </c>
      <c r="O89" s="137">
        <f>L89-I89</f>
        <v>0</v>
      </c>
      <c r="P89" s="138">
        <f>N89-K89</f>
        <v>-55.847405439247609</v>
      </c>
      <c r="Q89" s="139">
        <f>N89/K89</f>
        <v>0.8852404336435139</v>
      </c>
      <c r="R89" s="304"/>
      <c r="S89" s="140">
        <v>0.20833333333333334</v>
      </c>
      <c r="T89" s="141">
        <v>0.48703703703703699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-316.46863082240316</v>
      </c>
      <c r="AF89" s="139">
        <f>M89/J89</f>
        <v>0.8852404336435139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2157</v>
      </c>
      <c r="G90" s="146">
        <f t="shared" ref="G90:G91" si="42">E90*F90</f>
        <v>33455.07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3796.2750696645185</v>
      </c>
      <c r="N90" s="150">
        <f>M90/L90</f>
        <v>632.71251161075304</v>
      </c>
      <c r="O90" s="152">
        <f>L90-I90</f>
        <v>0</v>
      </c>
      <c r="P90" s="153">
        <f>N90-K90</f>
        <v>-67.28748838924696</v>
      </c>
      <c r="Q90" s="154">
        <f>N90/K90</f>
        <v>0.90387501658679004</v>
      </c>
      <c r="R90" s="302">
        <f>Q106</f>
        <v>0.90394971543802793</v>
      </c>
      <c r="S90" s="155">
        <v>0.25</v>
      </c>
      <c r="T90" s="156">
        <v>0.2736689814814815</v>
      </c>
      <c r="U90" s="157"/>
      <c r="V90" s="158">
        <v>34.091312569570206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-403.72493033548153</v>
      </c>
      <c r="AF90" s="154">
        <f>M90/J90</f>
        <v>0.90387501658679015</v>
      </c>
      <c r="AG90" s="307">
        <f>AF106</f>
        <v>0.90394971543802793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2242</v>
      </c>
      <c r="G91" s="101">
        <f t="shared" si="42"/>
        <v>33652.42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3796.9025400149167</v>
      </c>
      <c r="N91" s="104">
        <f>M91/L91</f>
        <v>632.81709000248611</v>
      </c>
      <c r="O91" s="106">
        <f>L91-I91</f>
        <v>0</v>
      </c>
      <c r="P91" s="107">
        <f>N91-K91</f>
        <v>-67.182909997513889</v>
      </c>
      <c r="Q91" s="108">
        <f>N91/K91</f>
        <v>0.90402441428926583</v>
      </c>
      <c r="R91" s="303"/>
      <c r="S91" s="46">
        <v>0.27708333333333335</v>
      </c>
      <c r="T91" s="47">
        <v>0.30167824074074073</v>
      </c>
      <c r="U91" s="109">
        <v>4.9166666666666625</v>
      </c>
      <c r="V91" s="110">
        <v>35.428878824862203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-403.09745998508333</v>
      </c>
      <c r="AF91" s="108">
        <f>M91/J91</f>
        <v>0.90402441428926583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3796.5888048397173</v>
      </c>
      <c r="N106" s="136">
        <f>M106/L106</f>
        <v>632.76480080661952</v>
      </c>
      <c r="O106" s="137">
        <f>L106-I106</f>
        <v>0</v>
      </c>
      <c r="P106" s="138">
        <f>N106-K106</f>
        <v>-67.235199193380481</v>
      </c>
      <c r="Q106" s="139">
        <f>N106/K106</f>
        <v>0.90394971543802793</v>
      </c>
      <c r="R106" s="304"/>
      <c r="S106" s="140">
        <v>0.25</v>
      </c>
      <c r="T106" s="141">
        <v>0.30167824074074073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-403.41119516028266</v>
      </c>
      <c r="AF106" s="139">
        <f>M106/J106</f>
        <v>0.90394971543802793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1587</v>
      </c>
      <c r="G107" s="146">
        <f t="shared" ref="G107:G109" si="46">E107*F107</f>
        <v>92315.790000000008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0.95141011904761896</v>
      </c>
      <c r="S107" s="155">
        <v>0.70833333333333337</v>
      </c>
      <c r="T107" s="156">
        <v>0.74494212962962969</v>
      </c>
      <c r="U107" s="157"/>
      <c r="V107" s="158">
        <v>52.718414350570256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0.90303333333333335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1996</v>
      </c>
      <c r="G108" s="101">
        <f t="shared" si="46"/>
        <v>101137.32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1806.2</v>
      </c>
      <c r="N108" s="104">
        <f>M108/L108</f>
        <v>95.063157894736847</v>
      </c>
      <c r="O108" s="106">
        <f>L108-I108</f>
        <v>-1</v>
      </c>
      <c r="P108" s="107">
        <f>N108-K108</f>
        <v>-4.9368421052631533</v>
      </c>
      <c r="Q108" s="108">
        <f>N108/K108</f>
        <v>0.95063157894736849</v>
      </c>
      <c r="R108" s="303"/>
      <c r="S108" s="46">
        <v>0.74791666666666667</v>
      </c>
      <c r="T108" s="47">
        <v>0.79395833333333332</v>
      </c>
      <c r="U108" s="109">
        <v>5</v>
      </c>
      <c r="V108" s="110">
        <v>66.304949617982501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-193.79999999999995</v>
      </c>
      <c r="AF108" s="108">
        <f>M108/J108</f>
        <v>0.90310000000000001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1524</v>
      </c>
      <c r="G109" s="101">
        <f t="shared" si="46"/>
        <v>87325.2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1805.8</v>
      </c>
      <c r="N109" s="104">
        <f>M109/L109</f>
        <v>90.289999999999992</v>
      </c>
      <c r="O109" s="106">
        <f>L109-I109</f>
        <v>-1</v>
      </c>
      <c r="P109" s="107">
        <f>N109-K109</f>
        <v>-4.9480952380952488</v>
      </c>
      <c r="Q109" s="108">
        <f>N109/K109</f>
        <v>0.94804499999999992</v>
      </c>
      <c r="R109" s="303"/>
      <c r="S109" s="46">
        <v>0.79791666666666661</v>
      </c>
      <c r="T109" s="47">
        <v>0.83307870370370363</v>
      </c>
      <c r="U109" s="109">
        <v>5.6999999999999318</v>
      </c>
      <c r="V109" s="110">
        <v>50.636836859009854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-194.20000000000005</v>
      </c>
      <c r="AF109" s="108">
        <f>M109/J109</f>
        <v>0.90289999999999992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1806.0666666666666</v>
      </c>
      <c r="N123" s="136">
        <f>M123/L123</f>
        <v>96.753571428571419</v>
      </c>
      <c r="O123" s="137">
        <f>L123-I123</f>
        <v>-1</v>
      </c>
      <c r="P123" s="138">
        <f>N123-K123</f>
        <v>-4.9413438256658679</v>
      </c>
      <c r="Q123" s="139">
        <f>N123/K123</f>
        <v>0.95141011904761896</v>
      </c>
      <c r="R123" s="304"/>
      <c r="S123" s="140">
        <v>0.70833333333333337</v>
      </c>
      <c r="T123" s="141">
        <v>0.83307870370370363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:AD123" si="52">SUM(AC107:AC122)</f>
        <v>0</v>
      </c>
      <c r="AD123" s="178">
        <f t="shared" si="52"/>
        <v>0</v>
      </c>
      <c r="AE123" s="166">
        <f>M123-J123</f>
        <v>-193.93333333333339</v>
      </c>
      <c r="AF123" s="139">
        <f>M123/J123</f>
        <v>0.90303333333333335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1582</v>
      </c>
      <c r="G124" s="146">
        <f t="shared" ref="G124:G126" si="53">E124*F124</f>
        <v>89968.34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1804.8185642727765</v>
      </c>
      <c r="N124" s="150">
        <f>M124/L124</f>
        <v>78.470372359685939</v>
      </c>
      <c r="O124" s="152">
        <f>L124-I124</f>
        <v>0</v>
      </c>
      <c r="P124" s="153">
        <f>N124-K124</f>
        <v>-8.4861493794444982</v>
      </c>
      <c r="Q124" s="154">
        <f>N124/K124</f>
        <v>0.90240928213638827</v>
      </c>
      <c r="R124" s="302">
        <f>Q140</f>
        <v>0.88628833404405438</v>
      </c>
      <c r="S124" s="155">
        <v>0.70833333333333337</v>
      </c>
      <c r="T124" s="156">
        <v>0.74484953703703705</v>
      </c>
      <c r="U124" s="157"/>
      <c r="V124" s="158">
        <v>52.59254413656064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-195.18143572722352</v>
      </c>
      <c r="AF124" s="154">
        <f>M124/J124</f>
        <v>0.90240928213638827</v>
      </c>
      <c r="AG124" s="374">
        <f>AF140</f>
        <v>0.88628833404405438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2133</v>
      </c>
      <c r="G125" s="101">
        <f t="shared" si="53"/>
        <v>121133.06999999999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1803.9667199915496</v>
      </c>
      <c r="N125" s="104">
        <f>M125/L125</f>
        <v>78.433335651806502</v>
      </c>
      <c r="O125" s="106">
        <f>L125-I125</f>
        <v>0</v>
      </c>
      <c r="P125" s="107">
        <f>N125-K125</f>
        <v>-8.5231860873239356</v>
      </c>
      <c r="Q125" s="108">
        <f>N125/K125</f>
        <v>0.90198335999577472</v>
      </c>
      <c r="R125" s="303"/>
      <c r="S125" s="46">
        <v>0.74861111111111112</v>
      </c>
      <c r="T125" s="47">
        <v>0.79787037037037034</v>
      </c>
      <c r="U125" s="109">
        <v>5.4166666666666607</v>
      </c>
      <c r="V125" s="110">
        <v>70.943659093998974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-196.03328000845045</v>
      </c>
      <c r="AF125" s="108">
        <f>M125/J125</f>
        <v>0.90198335999577472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3310</v>
      </c>
      <c r="G126" s="101">
        <f t="shared" si="53"/>
        <v>157556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1708.9447200000004</v>
      </c>
      <c r="N126" s="104">
        <f>M126/L126</f>
        <v>74.301944347826108</v>
      </c>
      <c r="O126" s="106">
        <f>L126-I126</f>
        <v>0</v>
      </c>
      <c r="P126" s="107">
        <f>N126-K126</f>
        <v>-12.654577391304329</v>
      </c>
      <c r="Q126" s="108">
        <f>N126/K126</f>
        <v>0.85447236000000026</v>
      </c>
      <c r="R126" s="303"/>
      <c r="S126" s="46">
        <v>0.80069444444444449</v>
      </c>
      <c r="T126" s="47">
        <v>0.88138888888888889</v>
      </c>
      <c r="U126" s="109">
        <v>5</v>
      </c>
      <c r="V126" s="110">
        <v>116.21206799480322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-291.05527999999958</v>
      </c>
      <c r="AF126" s="108">
        <f>M126/J126</f>
        <v>0.85447236000000015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1772.5766680881088</v>
      </c>
      <c r="N140" s="136">
        <f>M140/L140</f>
        <v>77.068550786439516</v>
      </c>
      <c r="O140" s="137">
        <f>L140-I140</f>
        <v>0</v>
      </c>
      <c r="P140" s="138">
        <f>N140-K140</f>
        <v>-9.887970952690921</v>
      </c>
      <c r="Q140" s="139">
        <f>N140/K140</f>
        <v>0.88628833404405438</v>
      </c>
      <c r="R140" s="304"/>
      <c r="S140" s="140">
        <v>0.70833333333333337</v>
      </c>
      <c r="T140" s="141">
        <v>0.88138888888888889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:AD140" si="59">SUM(AC124:AC139)</f>
        <v>0</v>
      </c>
      <c r="AD140" s="178">
        <f t="shared" si="59"/>
        <v>0</v>
      </c>
      <c r="AE140" s="166">
        <f>M140-J140</f>
        <v>-227.42333191189118</v>
      </c>
      <c r="AF140" s="139">
        <f>M140/J140</f>
        <v>0.88628833404405438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55" priority="2" operator="greaterThan">
      <formula>0</formula>
    </cfRule>
  </conditionalFormatting>
  <conditionalFormatting sqref="P5:P140 AE5:AE140">
    <cfRule type="cellIs" dxfId="354" priority="5" operator="lessThan">
      <formula>0</formula>
    </cfRule>
  </conditionalFormatting>
  <conditionalFormatting sqref="Q5:Q140 AF5:AF140">
    <cfRule type="cellIs" dxfId="353" priority="3" operator="greaterThan">
      <formula>1</formula>
    </cfRule>
    <cfRule type="cellIs" dxfId="352" priority="4" operator="lessThan">
      <formula>0.8</formula>
    </cfRule>
  </conditionalFormatting>
  <conditionalFormatting sqref="AG5 R5:R140 AG107:AG124">
    <cfRule type="cellIs" dxfId="351" priority="6" operator="lessThan">
      <formula>0.8</formula>
    </cfRule>
  </conditionalFormatting>
  <conditionalFormatting sqref="AG22">
    <cfRule type="cellIs" dxfId="350" priority="11" operator="lessThan">
      <formula>0.8</formula>
    </cfRule>
  </conditionalFormatting>
  <conditionalFormatting sqref="AG37">
    <cfRule type="cellIs" dxfId="349" priority="10" operator="lessThan">
      <formula>0.8</formula>
    </cfRule>
  </conditionalFormatting>
  <conditionalFormatting sqref="AG39:AG74">
    <cfRule type="cellIs" dxfId="348" priority="8" operator="lessThan">
      <formula>0.8</formula>
    </cfRule>
  </conditionalFormatting>
  <conditionalFormatting sqref="AG80:AG88">
    <cfRule type="cellIs" dxfId="347" priority="9" operator="lessThan">
      <formula>0.8</formula>
    </cfRule>
  </conditionalFormatting>
  <conditionalFormatting sqref="AG90:AG95">
    <cfRule type="cellIs" dxfId="346" priority="7" operator="lessThan">
      <formula>0.8</formula>
    </cfRule>
  </conditionalFormatting>
  <conditionalFormatting sqref="AG139">
    <cfRule type="cellIs" dxfId="345" priority="1" operator="lessThan">
      <formula>0.8</formula>
    </cfRule>
  </conditionalFormatting>
  <dataValidations count="1">
    <dataValidation type="list" allowBlank="1" showInputMessage="1" showErrorMessage="1" sqref="AA5:AB140" xr:uid="{4C553CAD-D22A-4A59-B390-E4E043E91C4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8FDF-417F-4AF9-AF45-4BD3B26B8D13}">
  <sheetPr codeName="工作表31">
    <tabColor theme="9" tint="0.59999389629810485"/>
  </sheetPr>
  <dimension ref="B1:AR42"/>
  <sheetViews>
    <sheetView zoomScale="70" zoomScaleNormal="70" workbookViewId="0">
      <selection activeCell="J52" sqref="J5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246</v>
      </c>
      <c r="D3" s="278"/>
      <c r="E3" s="3" t="s">
        <v>2</v>
      </c>
      <c r="F3" s="279">
        <f>'0915(18度C)'!D1+'0915(4度C)'!D1</f>
        <v>177585</v>
      </c>
      <c r="G3" s="280"/>
      <c r="H3" s="3" t="s">
        <v>3</v>
      </c>
      <c r="I3" s="281">
        <f>'0915(18度C)'!F1+'0915(4度C)'!F1</f>
        <v>5586851.7999999989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479.06717127791592</v>
      </c>
      <c r="F6" s="254" t="e">
        <f>AVERAGE(#REF!,D14:K14)</f>
        <v>#REF!</v>
      </c>
      <c r="G6" s="255">
        <f>AVERAGE(D14:K14)</f>
        <v>272.78380561760713</v>
      </c>
      <c r="H6" s="256"/>
      <c r="I6" s="255">
        <f>AVERAGE(L14:O14)</f>
        <v>94.325718496683862</v>
      </c>
      <c r="J6" s="256"/>
      <c r="K6" s="255">
        <f>AVERAGE(D32:O32)</f>
        <v>744.37827797202794</v>
      </c>
      <c r="L6" s="256"/>
      <c r="M6" s="255">
        <f>AVERAGE(P32:X32)</f>
        <v>715.55183946488285</v>
      </c>
      <c r="N6" s="256"/>
      <c r="O6" s="244">
        <f>'0915(4度C)'!Y2</f>
        <v>0</v>
      </c>
      <c r="P6" s="244">
        <f>'0915(4度C)'!Z2</f>
        <v>0</v>
      </c>
      <c r="Q6" s="244">
        <f>'0915(4度C)'!AC2</f>
        <v>0</v>
      </c>
      <c r="R6" s="244">
        <f>'0915(4度C)'!AD2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433.36216380454943</v>
      </c>
      <c r="F7" s="250" t="e">
        <f>AVERAGE(#REF!,D15:K15)</f>
        <v>#REF!</v>
      </c>
      <c r="G7" s="251">
        <f>AVERAGE(D15:K15)</f>
        <v>242.91645373503647</v>
      </c>
      <c r="H7" s="252"/>
      <c r="I7" s="251">
        <f>AVERAGE(L15:O15)</f>
        <v>86.640578664441293</v>
      </c>
      <c r="J7" s="252"/>
      <c r="K7" s="251">
        <f>AVERAGE(D33:O33)</f>
        <v>676.87705338928856</v>
      </c>
      <c r="L7" s="252"/>
      <c r="M7" s="251">
        <f>AVERAGE(P33:X33)</f>
        <v>648.87663189413365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0.90045114080474498</v>
      </c>
      <c r="F8" s="258" t="e">
        <f>AVERAGE(D16:K16,#REF!)</f>
        <v>#REF!</v>
      </c>
      <c r="G8" s="236">
        <f>AVERAGE(D16:K16)</f>
        <v>0.89194710365095442</v>
      </c>
      <c r="H8" s="237"/>
      <c r="I8" s="236">
        <f>AVERAGE(L16:O16)</f>
        <v>0.91576546416488447</v>
      </c>
      <c r="J8" s="237"/>
      <c r="K8" s="236">
        <f>AVERAGE(D34:O34)</f>
        <v>0.90471384172786706</v>
      </c>
      <c r="L8" s="237"/>
      <c r="M8" s="236">
        <f>AVERAGE(P34:X34)</f>
        <v>0.90128733393223925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118.60655737704919</v>
      </c>
      <c r="G14" s="28">
        <v>88.235294117647058</v>
      </c>
      <c r="H14" s="28">
        <v>176.22377622377624</v>
      </c>
      <c r="I14" s="28">
        <v>468.39130434782606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76.96118522525002</v>
      </c>
      <c r="F15" s="35">
        <v>103.7807510623019</v>
      </c>
      <c r="G15" s="35">
        <v>79.664469032276259</v>
      </c>
      <c r="H15" s="35">
        <v>158.7683518170181</v>
      </c>
      <c r="I15" s="35">
        <v>405.91599395275239</v>
      </c>
      <c r="J15" s="35">
        <v>632.40797132062005</v>
      </c>
      <c r="K15" s="36" t="s">
        <v>42</v>
      </c>
      <c r="L15" s="34" t="s">
        <v>42</v>
      </c>
      <c r="M15" s="204">
        <v>96.721428571428575</v>
      </c>
      <c r="N15" s="35">
        <v>76.55972875745401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0.90281390360389435</v>
      </c>
      <c r="F16" s="42">
        <f t="shared" si="0"/>
        <v>0.87500011261926969</v>
      </c>
      <c r="G16" s="42">
        <f t="shared" si="0"/>
        <v>0.90286398236579757</v>
      </c>
      <c r="H16" s="42">
        <f t="shared" si="0"/>
        <v>0.9009473932473645</v>
      </c>
      <c r="I16" s="42">
        <f t="shared" si="0"/>
        <v>0.8666172710399429</v>
      </c>
      <c r="J16" s="42">
        <f t="shared" si="0"/>
        <v>0.90343995902945717</v>
      </c>
      <c r="K16" s="43" t="s">
        <v>42</v>
      </c>
      <c r="L16" s="41" t="s">
        <v>42</v>
      </c>
      <c r="M16" s="44">
        <f>M15/M14</f>
        <v>0.9510940476190477</v>
      </c>
      <c r="N16" s="42">
        <f>N15/N14</f>
        <v>0.88043688071072113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0.60736111111111102</v>
      </c>
      <c r="F18" s="47">
        <v>0.62048611111111096</v>
      </c>
      <c r="G18" s="47">
        <v>0.6125462962962962</v>
      </c>
      <c r="H18" s="47">
        <v>0.53065972222222213</v>
      </c>
      <c r="I18" s="47">
        <v>0.60347222222222208</v>
      </c>
      <c r="J18" s="47">
        <v>0.3051388888888889</v>
      </c>
      <c r="K18" s="47" t="s">
        <v>42</v>
      </c>
      <c r="L18" s="46" t="s">
        <v>42</v>
      </c>
      <c r="M18" s="48">
        <v>0.83281249999999996</v>
      </c>
      <c r="N18" s="47">
        <v>0.89369212962962963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20.833333333333332</v>
      </c>
      <c r="G23" s="57">
        <v>22.666666666666668</v>
      </c>
      <c r="H23" s="57">
        <v>20.428571428571427</v>
      </c>
      <c r="I23" s="57">
        <v>5.75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934.61538461538464</v>
      </c>
      <c r="O32" s="28">
        <v>890.625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700</v>
      </c>
      <c r="W32" s="28">
        <v>923.07692307692298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287.48439934524998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762.90693663441243</v>
      </c>
      <c r="N33" s="35">
        <v>850.12076313518264</v>
      </c>
      <c r="O33" s="35">
        <v>806.99611444230914</v>
      </c>
      <c r="P33" s="34">
        <v>260.22199283821374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647.57414515863559</v>
      </c>
      <c r="W33" s="35">
        <v>839.03824827285518</v>
      </c>
      <c r="X33" s="37">
        <v>848.67214130682987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0.87842455355493054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0.92473568076898471</v>
      </c>
      <c r="N34" s="42">
        <f>N33/N32</f>
        <v>0.90959423216110069</v>
      </c>
      <c r="O34" s="42">
        <f>O33/O32</f>
        <v>0.90610090042645242</v>
      </c>
      <c r="P34" s="41">
        <f>P33/P32</f>
        <v>0.86740664279404578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0.92510592165519367</v>
      </c>
      <c r="W34" s="42">
        <f>W33/W32</f>
        <v>0.90895810229559326</v>
      </c>
      <c r="X34" s="45">
        <f>X33/X32</f>
        <v>0.90367866898412441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0.32222222222222224</v>
      </c>
      <c r="N35" s="47">
        <v>0.25</v>
      </c>
      <c r="O35" s="47">
        <v>0.25</v>
      </c>
      <c r="P35" s="46">
        <v>0.72916666666666663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0.73402777777777772</v>
      </c>
      <c r="X35" s="49">
        <v>0.73402777777777772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0.60347222222222208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0.37590277777777775</v>
      </c>
      <c r="N36" s="47">
        <v>0.49770833333333347</v>
      </c>
      <c r="O36" s="47">
        <v>0.49996527777777799</v>
      </c>
      <c r="P36" s="46">
        <v>0.74348379629629624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0.75412037037037039</v>
      </c>
      <c r="W36" s="47">
        <v>1.114976851851851</v>
      </c>
      <c r="X36" s="49">
        <v>1.1014236111111104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3.7142857142857144</v>
      </c>
      <c r="O37" s="57">
        <v>4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4.5</v>
      </c>
      <c r="W37" s="57">
        <v>3.7142857142857144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BA59-1E35-4F93-B635-66AE96AB4FD1}">
  <sheetPr codeName="工作表32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J52" sqref="J52"/>
      <selection pane="bottomLeft" activeCell="J52" sqref="J5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82905</v>
      </c>
      <c r="E1" s="86" t="s">
        <v>3</v>
      </c>
      <c r="F1" s="87">
        <f>SUM(G5:G140)</f>
        <v>1647278.8399999999</v>
      </c>
      <c r="G1" s="88" t="s">
        <v>84</v>
      </c>
      <c r="H1" s="89">
        <f>L21+L38+L55+L72+L89+L106+L123+L140</f>
        <v>46.761904761904766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46280</v>
      </c>
      <c r="B2" s="348"/>
      <c r="C2" s="90" t="s">
        <v>40</v>
      </c>
      <c r="D2" s="91">
        <f>AVERAGE(N21,N38,N55,N72,N89,N106,N123,N140)</f>
        <v>662.87684264171105</v>
      </c>
      <c r="E2" s="91" t="s">
        <v>91</v>
      </c>
      <c r="F2" s="92">
        <f>F1/D1</f>
        <v>19.869475182437728</v>
      </c>
      <c r="G2" s="93" t="s">
        <v>92</v>
      </c>
      <c r="H2" s="94">
        <f>COUNT(H5:H140)</f>
        <v>13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1296</v>
      </c>
      <c r="G5" s="146">
        <f t="shared" ref="G5:G9" si="0">E5*F5</f>
        <v>33229.440000000002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3219.0495511531826</v>
      </c>
      <c r="N5" s="150">
        <f>M5/L5</f>
        <v>321.90495511531827</v>
      </c>
      <c r="O5" s="152">
        <f>L5-I5</f>
        <v>0</v>
      </c>
      <c r="P5" s="153">
        <f>N5-K5</f>
        <v>-38.095044884681727</v>
      </c>
      <c r="Q5" s="154">
        <f>N5/K5</f>
        <v>0.89418043087588406</v>
      </c>
      <c r="R5" s="302">
        <f>Q21</f>
        <v>0.87842455355493054</v>
      </c>
      <c r="S5" s="155">
        <v>0.20833333333333334</v>
      </c>
      <c r="T5" s="156">
        <v>0.22510416666666666</v>
      </c>
      <c r="U5" s="157"/>
      <c r="V5" s="158">
        <v>24.156198518952124</v>
      </c>
      <c r="W5" s="159"/>
      <c r="X5" s="160"/>
      <c r="Y5" s="305"/>
      <c r="Z5" s="306"/>
      <c r="AA5" s="113">
        <f>M5-J5</f>
        <v>-380.95044884681738</v>
      </c>
      <c r="AB5" s="154">
        <f>M5/J5</f>
        <v>0.89418043087588406</v>
      </c>
      <c r="AC5" s="307">
        <f>AB21</f>
        <v>0.87842455355493043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2174</v>
      </c>
      <c r="G6" s="101">
        <f t="shared" si="0"/>
        <v>64176.479999999996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3157.014113788648</v>
      </c>
      <c r="N6" s="104">
        <f>M6/L6</f>
        <v>287.0012830716953</v>
      </c>
      <c r="O6" s="106">
        <f>L6-I6</f>
        <v>0</v>
      </c>
      <c r="P6" s="107">
        <f>N6-K6</f>
        <v>-40.271444201031954</v>
      </c>
      <c r="Q6" s="108">
        <f>N6/K6</f>
        <v>0.87694836494129125</v>
      </c>
      <c r="R6" s="303"/>
      <c r="S6" s="46">
        <v>0.22847222222222222</v>
      </c>
      <c r="T6" s="47">
        <v>0.25716435185185182</v>
      </c>
      <c r="U6" s="109">
        <v>4.8499999999999988</v>
      </c>
      <c r="V6" s="110">
        <v>41.31752196807966</v>
      </c>
      <c r="W6" s="111"/>
      <c r="X6" s="114"/>
      <c r="Y6" s="294"/>
      <c r="Z6" s="295"/>
      <c r="AA6" s="115">
        <f>M6-J6</f>
        <v>-442.98588621135195</v>
      </c>
      <c r="AB6" s="108">
        <f>M6/J6</f>
        <v>0.87694836494129114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2572</v>
      </c>
      <c r="G7" s="101">
        <f t="shared" si="0"/>
        <v>76774.2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3156.6329517331883</v>
      </c>
      <c r="N7" s="104">
        <f>M7/L7</f>
        <v>286.96663197574441</v>
      </c>
      <c r="O7" s="106">
        <f>L7-I7</f>
        <v>0</v>
      </c>
      <c r="P7" s="107">
        <f>N7-K7</f>
        <v>-40.306095296982846</v>
      </c>
      <c r="Q7" s="108">
        <f>N7/K7</f>
        <v>0.87684248659255237</v>
      </c>
      <c r="R7" s="303"/>
      <c r="S7" s="46">
        <v>0.26111111111111107</v>
      </c>
      <c r="T7" s="47">
        <v>0.29505787037037035</v>
      </c>
      <c r="U7" s="109">
        <v>5.6833333333333158</v>
      </c>
      <c r="V7" s="110">
        <v>48.887533761335376</v>
      </c>
      <c r="W7" s="111"/>
      <c r="X7" s="114"/>
      <c r="Y7" s="294"/>
      <c r="Z7" s="295"/>
      <c r="AA7" s="115">
        <f>M7-J7</f>
        <v>-443.36704826681171</v>
      </c>
      <c r="AB7" s="108">
        <f>M7/J7</f>
        <v>0.87684248659255226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327</v>
      </c>
      <c r="G8" s="101">
        <f t="shared" si="0"/>
        <v>9810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3157.0765572078722</v>
      </c>
      <c r="N8" s="104">
        <f>M8/L8</f>
        <v>287.0069597461702</v>
      </c>
      <c r="O8" s="106">
        <f>L8-I8</f>
        <v>0</v>
      </c>
      <c r="P8" s="107">
        <f>N8-K8</f>
        <v>-40.265767526557056</v>
      </c>
      <c r="Q8" s="108">
        <f>N8/K8</f>
        <v>0.87696571033552007</v>
      </c>
      <c r="R8" s="303"/>
      <c r="S8" s="46">
        <v>0.29791666666666661</v>
      </c>
      <c r="T8" s="47">
        <v>0.30222222222222217</v>
      </c>
      <c r="U8" s="109">
        <v>5</v>
      </c>
      <c r="V8" s="110">
        <v>6.2146101446941113</v>
      </c>
      <c r="W8" s="111"/>
      <c r="X8" s="114"/>
      <c r="Y8" s="294"/>
      <c r="Z8" s="295"/>
      <c r="AA8" s="115">
        <f>M8-J8</f>
        <v>-442.92344279212784</v>
      </c>
      <c r="AB8" s="108">
        <f>M8/J8</f>
        <v>0.87696571033552007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881</v>
      </c>
      <c r="G9" s="101">
        <f t="shared" si="0"/>
        <v>25170.170000000002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3121.8687901058565</v>
      </c>
      <c r="N9" s="104">
        <f>M9/L9</f>
        <v>260.15573250882136</v>
      </c>
      <c r="O9" s="106">
        <f>L9-I9</f>
        <v>0</v>
      </c>
      <c r="P9" s="107">
        <f>N9-K9</f>
        <v>-39.844267491178641</v>
      </c>
      <c r="Q9" s="108">
        <f>N9/K9</f>
        <v>0.86718577502940453</v>
      </c>
      <c r="R9" s="303"/>
      <c r="S9" s="46">
        <v>0.30555555555555547</v>
      </c>
      <c r="T9" s="47">
        <v>0.31730324074074068</v>
      </c>
      <c r="U9" s="109">
        <v>4.799999999999951</v>
      </c>
      <c r="V9" s="110">
        <v>16.93216581283918</v>
      </c>
      <c r="W9" s="111"/>
      <c r="X9" s="114"/>
      <c r="Y9" s="294"/>
      <c r="Z9" s="295"/>
      <c r="AA9" s="115">
        <f>M9-J9</f>
        <v>-478.13120989414347</v>
      </c>
      <c r="AB9" s="108">
        <f>M9/J9</f>
        <v>0.86718577502940464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3162.3283927977495</v>
      </c>
      <c r="N21" s="136">
        <f>M21/L21</f>
        <v>287.48439934524998</v>
      </c>
      <c r="O21" s="137">
        <f>L21-I21</f>
        <v>0</v>
      </c>
      <c r="P21" s="138">
        <f>N21-K21</f>
        <v>-39.788327927477269</v>
      </c>
      <c r="Q21" s="139">
        <f>N21/K21</f>
        <v>0.87842455355493054</v>
      </c>
      <c r="R21" s="304"/>
      <c r="S21" s="140">
        <v>0.20833333333333334</v>
      </c>
      <c r="T21" s="141">
        <v>0.60347222222222208</v>
      </c>
      <c r="U21" s="142"/>
      <c r="V21" s="164"/>
      <c r="W21" s="165"/>
      <c r="X21" s="136"/>
      <c r="Y21" s="290"/>
      <c r="Z21" s="291"/>
      <c r="AA21" s="166">
        <f>M21-J21</f>
        <v>-437.67160720225047</v>
      </c>
      <c r="AB21" s="139">
        <f>M21/J21</f>
        <v>0.87842455355493043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1633</v>
      </c>
      <c r="G22" s="146">
        <f t="shared" ref="G22:G23" si="5">E22*F22</f>
        <v>30259.49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3051.5231991376199</v>
      </c>
      <c r="N22" s="150">
        <f>M22/L22</f>
        <v>1017.17439971254</v>
      </c>
      <c r="O22" s="152">
        <f>L22-I22</f>
        <v>0</v>
      </c>
      <c r="P22" s="153">
        <f>N22-K22</f>
        <v>-82.82560028746002</v>
      </c>
      <c r="Q22" s="154">
        <f>N22/K22</f>
        <v>0.92470399973867268</v>
      </c>
      <c r="R22" s="302">
        <f>Q38</f>
        <v>0.92473568076898471</v>
      </c>
      <c r="S22" s="155">
        <v>0.32222222222222224</v>
      </c>
      <c r="T22" s="156">
        <v>0.3445138888888889</v>
      </c>
      <c r="U22" s="157"/>
      <c r="V22" s="110">
        <v>32.108554844901647</v>
      </c>
      <c r="W22" s="159"/>
      <c r="X22" s="160"/>
      <c r="Y22" s="305"/>
      <c r="Z22" s="306"/>
      <c r="AA22" s="113">
        <f>M22-J22</f>
        <v>-248.47680086238006</v>
      </c>
      <c r="AB22" s="154">
        <f>M22/J22</f>
        <v>0.92470399973867268</v>
      </c>
      <c r="AC22" s="307">
        <f>AB38</f>
        <v>0.92473568076898471</v>
      </c>
    </row>
    <row r="23" spans="1:29" ht="15.75" customHeight="1">
      <c r="A23" s="297"/>
      <c r="B23" s="98" t="s">
        <v>118</v>
      </c>
      <c r="C23" s="292" t="s">
        <v>224</v>
      </c>
      <c r="D23" s="293"/>
      <c r="E23" s="99">
        <v>22.32</v>
      </c>
      <c r="F23" s="100">
        <v>1999</v>
      </c>
      <c r="G23" s="101">
        <f t="shared" si="5"/>
        <v>44617.68</v>
      </c>
      <c r="H23" s="26"/>
      <c r="I23" s="102">
        <v>5</v>
      </c>
      <c r="J23" s="103">
        <v>3300</v>
      </c>
      <c r="K23" s="104">
        <f t="shared" ref="K23" si="6">J23/I23</f>
        <v>660</v>
      </c>
      <c r="L23" s="105">
        <v>5</v>
      </c>
      <c r="M23" s="103">
        <f>F23/V23*60</f>
        <v>3051.7322939376795</v>
      </c>
      <c r="N23" s="104">
        <f>M23/L23</f>
        <v>610.34645878753588</v>
      </c>
      <c r="O23" s="106">
        <f>L23-I23</f>
        <v>0</v>
      </c>
      <c r="P23" s="107">
        <f>N23-K23</f>
        <v>-49.65354121246412</v>
      </c>
      <c r="Q23" s="108">
        <f>N23/K23</f>
        <v>0.92476736179929675</v>
      </c>
      <c r="R23" s="303"/>
      <c r="S23" s="46">
        <v>0.34861111111111109</v>
      </c>
      <c r="T23" s="47">
        <v>0.37590277777777775</v>
      </c>
      <c r="U23" s="109">
        <v>5.8999999999999631</v>
      </c>
      <c r="V23" s="110">
        <v>39.302267842517821</v>
      </c>
      <c r="W23" s="111"/>
      <c r="X23" s="114"/>
      <c r="Y23" s="294"/>
      <c r="Z23" s="295"/>
      <c r="AA23" s="115">
        <f>M23-J23</f>
        <v>-248.26770606232049</v>
      </c>
      <c r="AB23" s="108">
        <f>M23/J23</f>
        <v>0.92476736179929686</v>
      </c>
      <c r="AC23" s="308"/>
    </row>
    <row r="24" spans="1:29" ht="15.75" customHeight="1">
      <c r="A24" s="297"/>
      <c r="B24" s="98"/>
      <c r="C24" s="292"/>
      <c r="D24" s="293"/>
      <c r="E24" s="99"/>
      <c r="F24" s="100"/>
      <c r="G24" s="101"/>
      <c r="H24" s="26"/>
      <c r="I24" s="102"/>
      <c r="J24" s="103"/>
      <c r="K24" s="104"/>
      <c r="L24" s="105"/>
      <c r="M24" s="103"/>
      <c r="N24" s="104"/>
      <c r="O24" s="106"/>
      <c r="P24" s="107"/>
      <c r="Q24" s="108"/>
      <c r="R24" s="303"/>
      <c r="S24" s="46"/>
      <c r="T24" s="47"/>
      <c r="U24" s="109"/>
      <c r="V24" s="110"/>
      <c r="W24" s="111"/>
      <c r="X24" s="114"/>
      <c r="Y24" s="294"/>
      <c r="Z24" s="295"/>
      <c r="AA24" s="115"/>
      <c r="AB24" s="108"/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3051.6277465376497</v>
      </c>
      <c r="N38" s="136">
        <f t="shared" ref="N38:N45" si="10">M38/L38</f>
        <v>762.90693663441243</v>
      </c>
      <c r="O38" s="137">
        <f t="shared" ref="O38:O45" si="11">L38-I38</f>
        <v>0</v>
      </c>
      <c r="P38" s="138">
        <f t="shared" ref="P38:P45" si="12">N38-K38</f>
        <v>-62.093063365587568</v>
      </c>
      <c r="Q38" s="139">
        <f t="shared" ref="Q38:Q45" si="13">N38/K38</f>
        <v>0.92473568076898471</v>
      </c>
      <c r="R38" s="304"/>
      <c r="S38" s="140">
        <v>0.32222222222222224</v>
      </c>
      <c r="T38" s="141">
        <v>0.37590277777777775</v>
      </c>
      <c r="U38" s="142"/>
      <c r="V38" s="164"/>
      <c r="W38" s="97"/>
      <c r="X38" s="67"/>
      <c r="Y38" s="290"/>
      <c r="Z38" s="291"/>
      <c r="AA38" s="166">
        <f t="shared" ref="AA38:AA45" si="14">M38-J38</f>
        <v>-248.37225346235027</v>
      </c>
      <c r="AB38" s="139">
        <f t="shared" ref="AB38:AB45" si="15">M38/J38</f>
        <v>0.92473568076898471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957</v>
      </c>
      <c r="G39" s="146">
        <f t="shared" ref="G39:G45" si="16">E39*F39</f>
        <v>23752.74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3257.0074696264833</v>
      </c>
      <c r="N39" s="150">
        <f t="shared" si="10"/>
        <v>651.40149392529668</v>
      </c>
      <c r="O39" s="152">
        <f t="shared" si="11"/>
        <v>0</v>
      </c>
      <c r="P39" s="153">
        <f t="shared" si="12"/>
        <v>-68.598506074703323</v>
      </c>
      <c r="Q39" s="154">
        <f t="shared" si="13"/>
        <v>0.90472429711846758</v>
      </c>
      <c r="R39" s="302">
        <f>Q55</f>
        <v>0.90959423216110069</v>
      </c>
      <c r="S39" s="155">
        <v>0.25</v>
      </c>
      <c r="T39" s="156">
        <v>0.26223379629629628</v>
      </c>
      <c r="U39" s="157"/>
      <c r="V39" s="158">
        <v>17.629680169749498</v>
      </c>
      <c r="W39" s="159"/>
      <c r="X39" s="160"/>
      <c r="Y39" s="305"/>
      <c r="Z39" s="306"/>
      <c r="AA39" s="113">
        <f t="shared" si="14"/>
        <v>-342.99253037351673</v>
      </c>
      <c r="AB39" s="154">
        <f t="shared" si="15"/>
        <v>0.90472429711846758</v>
      </c>
      <c r="AC39" s="307">
        <f>AB55</f>
        <v>0.90959423216110069</v>
      </c>
    </row>
    <row r="40" spans="1:29" ht="15.75" customHeight="1">
      <c r="A40" s="311"/>
      <c r="B40" s="98" t="s">
        <v>118</v>
      </c>
      <c r="C40" s="292" t="s">
        <v>128</v>
      </c>
      <c r="D40" s="293"/>
      <c r="E40" s="99">
        <v>25.03</v>
      </c>
      <c r="F40" s="100">
        <v>844</v>
      </c>
      <c r="G40" s="101">
        <f t="shared" si="16"/>
        <v>21125.32</v>
      </c>
      <c r="H40" s="26"/>
      <c r="I40" s="102">
        <v>5</v>
      </c>
      <c r="J40" s="103">
        <v>3600</v>
      </c>
      <c r="K40" s="104">
        <f t="shared" ref="K40:K63" si="18">J40/I40</f>
        <v>720</v>
      </c>
      <c r="L40" s="105">
        <v>5</v>
      </c>
      <c r="M40" s="103">
        <f t="shared" si="17"/>
        <v>3254.7686499761367</v>
      </c>
      <c r="N40" s="104">
        <f t="shared" si="10"/>
        <v>650.95372999522738</v>
      </c>
      <c r="O40" s="106">
        <f t="shared" si="11"/>
        <v>0</v>
      </c>
      <c r="P40" s="107">
        <f t="shared" si="12"/>
        <v>-69.046270004772623</v>
      </c>
      <c r="Q40" s="108">
        <f t="shared" si="13"/>
        <v>0.90410240277114917</v>
      </c>
      <c r="R40" s="303"/>
      <c r="S40" s="46">
        <v>0.27152777777777781</v>
      </c>
      <c r="T40" s="47">
        <v>0.28232638888888895</v>
      </c>
      <c r="U40" s="109">
        <v>13.3833333333334</v>
      </c>
      <c r="V40" s="110">
        <v>15.558709526212036</v>
      </c>
      <c r="W40" s="111"/>
      <c r="X40" s="114"/>
      <c r="Y40" s="294"/>
      <c r="Z40" s="295"/>
      <c r="AA40" s="115">
        <f t="shared" si="14"/>
        <v>-345.23135002386334</v>
      </c>
      <c r="AB40" s="108">
        <f t="shared" si="15"/>
        <v>0.90410240277114906</v>
      </c>
      <c r="AC40" s="308"/>
    </row>
    <row r="41" spans="1:29" ht="15.75" customHeight="1">
      <c r="A41" s="311"/>
      <c r="B41" s="98" t="s">
        <v>118</v>
      </c>
      <c r="C41" s="292" t="s">
        <v>231</v>
      </c>
      <c r="D41" s="293"/>
      <c r="E41" s="99">
        <v>23.8</v>
      </c>
      <c r="F41" s="100">
        <v>1574</v>
      </c>
      <c r="G41" s="101">
        <f t="shared" si="16"/>
        <v>37461.200000000004</v>
      </c>
      <c r="H41" s="26"/>
      <c r="I41" s="102">
        <v>4</v>
      </c>
      <c r="J41" s="103">
        <v>3600</v>
      </c>
      <c r="K41" s="104">
        <f t="shared" si="18"/>
        <v>900</v>
      </c>
      <c r="L41" s="105">
        <v>4</v>
      </c>
      <c r="M41" s="103">
        <f t="shared" si="17"/>
        <v>3254.867472986135</v>
      </c>
      <c r="N41" s="104">
        <f t="shared" si="10"/>
        <v>813.71686824653375</v>
      </c>
      <c r="O41" s="106">
        <f t="shared" si="11"/>
        <v>0</v>
      </c>
      <c r="P41" s="107">
        <f t="shared" si="12"/>
        <v>-86.28313175346625</v>
      </c>
      <c r="Q41" s="108">
        <f t="shared" si="13"/>
        <v>0.90412985360725973</v>
      </c>
      <c r="R41" s="303"/>
      <c r="S41" s="46">
        <v>0.29166666666666674</v>
      </c>
      <c r="T41" s="47">
        <v>0.31180555555555561</v>
      </c>
      <c r="U41" s="109">
        <v>13.450000000000024</v>
      </c>
      <c r="V41" s="110">
        <v>29.015006227997748</v>
      </c>
      <c r="W41" s="111"/>
      <c r="X41" s="114"/>
      <c r="Y41" s="294"/>
      <c r="Z41" s="295"/>
      <c r="AA41" s="115">
        <f t="shared" si="14"/>
        <v>-345.132527013865</v>
      </c>
      <c r="AB41" s="108">
        <f t="shared" si="15"/>
        <v>0.90412985360725973</v>
      </c>
      <c r="AC41" s="308"/>
    </row>
    <row r="42" spans="1:29" ht="15.75" customHeight="1">
      <c r="A42" s="311"/>
      <c r="B42" s="98" t="s">
        <v>118</v>
      </c>
      <c r="C42" s="292" t="s">
        <v>124</v>
      </c>
      <c r="D42" s="293"/>
      <c r="E42" s="99">
        <v>18.18</v>
      </c>
      <c r="F42" s="100">
        <v>892</v>
      </c>
      <c r="G42" s="101">
        <f t="shared" si="16"/>
        <v>16216.56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3253.6893510876212</v>
      </c>
      <c r="N42" s="104">
        <f t="shared" si="10"/>
        <v>1084.563117029207</v>
      </c>
      <c r="O42" s="106">
        <f t="shared" si="11"/>
        <v>0</v>
      </c>
      <c r="P42" s="107">
        <f t="shared" si="12"/>
        <v>-115.43688297079302</v>
      </c>
      <c r="Q42" s="108">
        <f t="shared" si="13"/>
        <v>0.90380259752433911</v>
      </c>
      <c r="R42" s="303"/>
      <c r="S42" s="46">
        <v>0.32152777777777786</v>
      </c>
      <c r="T42" s="47">
        <v>0.33293981481481488</v>
      </c>
      <c r="U42" s="109">
        <v>14.00000000000003</v>
      </c>
      <c r="V42" s="110">
        <v>16.449019628167544</v>
      </c>
      <c r="W42" s="111"/>
      <c r="X42" s="114"/>
      <c r="Y42" s="294"/>
      <c r="Z42" s="295"/>
      <c r="AA42" s="115">
        <f t="shared" si="14"/>
        <v>-346.31064891237884</v>
      </c>
      <c r="AB42" s="108">
        <f t="shared" si="15"/>
        <v>0.90380259752433922</v>
      </c>
      <c r="AC42" s="308"/>
    </row>
    <row r="43" spans="1:29" ht="15.75" customHeight="1">
      <c r="A43" s="311"/>
      <c r="B43" s="98" t="s">
        <v>118</v>
      </c>
      <c r="C43" s="292" t="s">
        <v>200</v>
      </c>
      <c r="D43" s="293"/>
      <c r="E43" s="99">
        <v>17.07</v>
      </c>
      <c r="F43" s="100">
        <v>1299</v>
      </c>
      <c r="G43" s="101">
        <f t="shared" si="16"/>
        <v>22173.93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3055.0366488532472</v>
      </c>
      <c r="N43" s="104">
        <f t="shared" si="10"/>
        <v>1018.345549617749</v>
      </c>
      <c r="O43" s="106">
        <f t="shared" si="11"/>
        <v>0</v>
      </c>
      <c r="P43" s="107">
        <f t="shared" si="12"/>
        <v>-81.654450382250957</v>
      </c>
      <c r="Q43" s="108">
        <f t="shared" si="13"/>
        <v>0.92576868147068092</v>
      </c>
      <c r="R43" s="303"/>
      <c r="S43" s="46">
        <v>0.34236111111111123</v>
      </c>
      <c r="T43" s="47">
        <v>0.36006944444444455</v>
      </c>
      <c r="U43" s="109">
        <v>13.566666666666736</v>
      </c>
      <c r="V43" s="110">
        <v>25.511968908541871</v>
      </c>
      <c r="W43" s="111"/>
      <c r="X43" s="114"/>
      <c r="Y43" s="294"/>
      <c r="Z43" s="295"/>
      <c r="AA43" s="115">
        <f t="shared" si="14"/>
        <v>-244.96335114675276</v>
      </c>
      <c r="AB43" s="108">
        <f t="shared" si="15"/>
        <v>0.92576868147068103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3570</v>
      </c>
      <c r="G44" s="119">
        <f t="shared" si="16"/>
        <v>50087.1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2773.7202942209351</v>
      </c>
      <c r="N44" s="104">
        <f t="shared" si="10"/>
        <v>924.57343140697833</v>
      </c>
      <c r="O44" s="106">
        <f t="shared" si="11"/>
        <v>0</v>
      </c>
      <c r="P44" s="107">
        <f t="shared" si="12"/>
        <v>-75.42656859302167</v>
      </c>
      <c r="Q44" s="108">
        <f t="shared" si="13"/>
        <v>0.92457343140697834</v>
      </c>
      <c r="R44" s="303"/>
      <c r="S44" s="46">
        <v>0.36944444444444458</v>
      </c>
      <c r="T44" s="118">
        <v>0.42306712962962978</v>
      </c>
      <c r="U44" s="109">
        <v>13.500000000000032</v>
      </c>
      <c r="V44" s="110">
        <v>77.224801810870105</v>
      </c>
      <c r="W44" s="111"/>
      <c r="X44" s="114"/>
      <c r="Y44" s="294"/>
      <c r="Z44" s="295"/>
      <c r="AA44" s="115">
        <f t="shared" si="14"/>
        <v>-226.2797057790649</v>
      </c>
      <c r="AB44" s="108">
        <f t="shared" si="15"/>
        <v>0.92457343140697834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5082</v>
      </c>
      <c r="G45" s="119">
        <f t="shared" si="16"/>
        <v>72570.959999999992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3254.0499547641889</v>
      </c>
      <c r="N45" s="104">
        <f t="shared" si="10"/>
        <v>1084.6833182547296</v>
      </c>
      <c r="O45" s="121">
        <f t="shared" si="11"/>
        <v>0</v>
      </c>
      <c r="P45" s="122">
        <f t="shared" si="12"/>
        <v>-115.31668174527044</v>
      </c>
      <c r="Q45" s="123">
        <f t="shared" si="13"/>
        <v>0.90390276521227464</v>
      </c>
      <c r="R45" s="303"/>
      <c r="S45" s="46">
        <v>0.43263888888888902</v>
      </c>
      <c r="T45" s="118">
        <v>0.49770833333333347</v>
      </c>
      <c r="U45" s="109">
        <v>13.783333333333303</v>
      </c>
      <c r="V45" s="110">
        <v>93.704769207237518</v>
      </c>
      <c r="W45" s="111"/>
      <c r="X45" s="114"/>
      <c r="Y45" s="294"/>
      <c r="Z45" s="295"/>
      <c r="AA45" s="115">
        <f t="shared" si="14"/>
        <v>-345.9500452358111</v>
      </c>
      <c r="AB45" s="108">
        <f t="shared" si="15"/>
        <v>0.90390276521227464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3.7142857142857144</v>
      </c>
      <c r="J55" s="135">
        <f t="shared" si="19"/>
        <v>3471.4285714285716</v>
      </c>
      <c r="K55" s="136">
        <f t="shared" ref="K55" si="20">J55/I55</f>
        <v>934.61538461538464</v>
      </c>
      <c r="L55" s="134">
        <f t="shared" ref="L55:M55" si="21">AVERAGE(L39:L54)</f>
        <v>3.7142857142857144</v>
      </c>
      <c r="M55" s="135">
        <f t="shared" si="21"/>
        <v>3157.5914059306783</v>
      </c>
      <c r="N55" s="136">
        <f t="shared" ref="N55:N63" si="22">M55/L55</f>
        <v>850.12076313518264</v>
      </c>
      <c r="O55" s="137">
        <f t="shared" ref="O55:O63" si="23">L55-I55</f>
        <v>0</v>
      </c>
      <c r="P55" s="138">
        <f t="shared" ref="P55:P63" si="24">N55-K55</f>
        <v>-84.494621480201999</v>
      </c>
      <c r="Q55" s="139">
        <f t="shared" ref="Q55:Q63" si="25">N55/K55</f>
        <v>0.90959423216110069</v>
      </c>
      <c r="R55" s="304"/>
      <c r="S55" s="140">
        <v>0.25</v>
      </c>
      <c r="T55" s="141">
        <v>0.49770833333333347</v>
      </c>
      <c r="U55" s="142"/>
      <c r="V55" s="164"/>
      <c r="W55" s="97"/>
      <c r="X55" s="67"/>
      <c r="Y55" s="290"/>
      <c r="Z55" s="291"/>
      <c r="AA55" s="166">
        <f t="shared" ref="AA55:AA63" si="26">M55-J55</f>
        <v>-313.83716549789324</v>
      </c>
      <c r="AB55" s="139">
        <f t="shared" ref="AB55:AB63" si="27">M55/J55</f>
        <v>0.90959423216110069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1515</v>
      </c>
      <c r="G56" s="146">
        <f t="shared" ref="G56:G63" si="28">E56*F56</f>
        <v>27542.7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3" si="29">F56/V56*60</f>
        <v>3253.7598963298515</v>
      </c>
      <c r="N56" s="150">
        <f t="shared" si="22"/>
        <v>1084.5866321099504</v>
      </c>
      <c r="O56" s="152">
        <f t="shared" si="23"/>
        <v>0</v>
      </c>
      <c r="P56" s="153">
        <f t="shared" si="24"/>
        <v>-115.41336789004959</v>
      </c>
      <c r="Q56" s="154">
        <f t="shared" si="25"/>
        <v>0.90382219342495873</v>
      </c>
      <c r="R56" s="302">
        <f>Q72</f>
        <v>0.90610090042645242</v>
      </c>
      <c r="S56" s="155">
        <v>0.25</v>
      </c>
      <c r="T56" s="156">
        <v>0.26939814814814816</v>
      </c>
      <c r="U56" s="157"/>
      <c r="V56" s="158">
        <v>27.93691080356993</v>
      </c>
      <c r="W56" s="156"/>
      <c r="X56" s="167"/>
      <c r="Y56" s="305"/>
      <c r="Z56" s="306"/>
      <c r="AA56" s="113">
        <f t="shared" si="26"/>
        <v>-346.24010367014853</v>
      </c>
      <c r="AB56" s="154">
        <f t="shared" si="27"/>
        <v>0.90382219342495873</v>
      </c>
      <c r="AC56" s="307">
        <f>AB72</f>
        <v>0.90610090042645242</v>
      </c>
    </row>
    <row r="57" spans="1:29" ht="15.75" customHeight="1">
      <c r="A57" s="297"/>
      <c r="B57" s="98" t="s">
        <v>118</v>
      </c>
      <c r="C57" s="292" t="s">
        <v>204</v>
      </c>
      <c r="D57" s="293"/>
      <c r="E57" s="99">
        <v>20.72</v>
      </c>
      <c r="F57" s="100">
        <v>808</v>
      </c>
      <c r="G57" s="101">
        <f t="shared" si="28"/>
        <v>16741.759999999998</v>
      </c>
      <c r="H57" s="26"/>
      <c r="I57" s="102">
        <v>3</v>
      </c>
      <c r="J57" s="103">
        <v>3600</v>
      </c>
      <c r="K57" s="104">
        <f t="shared" si="18"/>
        <v>1200</v>
      </c>
      <c r="L57" s="105">
        <v>3</v>
      </c>
      <c r="M57" s="103">
        <f t="shared" si="29"/>
        <v>3253.0721445125687</v>
      </c>
      <c r="N57" s="104">
        <f t="shared" si="22"/>
        <v>1084.3573815041896</v>
      </c>
      <c r="O57" s="106">
        <f t="shared" si="23"/>
        <v>0</v>
      </c>
      <c r="P57" s="107">
        <f t="shared" si="24"/>
        <v>-115.64261849581044</v>
      </c>
      <c r="Q57" s="108">
        <f t="shared" si="25"/>
        <v>0.90363115125349125</v>
      </c>
      <c r="R57" s="303"/>
      <c r="S57" s="46">
        <v>0.27847222222222223</v>
      </c>
      <c r="T57" s="47">
        <v>0.28881944444444446</v>
      </c>
      <c r="U57" s="109">
        <v>13.066666666666658</v>
      </c>
      <c r="V57" s="110">
        <v>14.902835795319906</v>
      </c>
      <c r="W57" s="111"/>
      <c r="X57" s="13"/>
      <c r="Y57" s="294"/>
      <c r="Z57" s="295"/>
      <c r="AA57" s="115">
        <f t="shared" si="26"/>
        <v>-346.92785548743132</v>
      </c>
      <c r="AB57" s="108">
        <f t="shared" si="27"/>
        <v>0.90363115125349125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841</v>
      </c>
      <c r="G58" s="101">
        <f t="shared" si="28"/>
        <v>25230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03"/>
      <c r="S58" s="46">
        <v>0.29791666666666672</v>
      </c>
      <c r="T58" s="47">
        <v>0.30938657407407411</v>
      </c>
      <c r="U58" s="109">
        <v>13.100000000000049</v>
      </c>
      <c r="V58" s="110">
        <v>16.527022466963192</v>
      </c>
      <c r="W58" s="111"/>
      <c r="X58" s="13"/>
      <c r="Y58" s="294"/>
      <c r="Z58" s="295"/>
      <c r="AA58" s="115">
        <f t="shared" si="26"/>
        <v>-246.81845439083963</v>
      </c>
      <c r="AB58" s="108">
        <f t="shared" si="27"/>
        <v>0.9252065289724728</v>
      </c>
      <c r="AC58" s="308"/>
    </row>
    <row r="59" spans="1:29" ht="15.75" customHeight="1">
      <c r="A59" s="297"/>
      <c r="B59" s="98" t="s">
        <v>118</v>
      </c>
      <c r="C59" s="292" t="s">
        <v>130</v>
      </c>
      <c r="D59" s="293"/>
      <c r="E59" s="99">
        <v>30</v>
      </c>
      <c r="F59" s="100">
        <v>1175</v>
      </c>
      <c r="G59" s="101">
        <f t="shared" si="28"/>
        <v>35250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3253.5925397496903</v>
      </c>
      <c r="N59" s="104">
        <f t="shared" si="22"/>
        <v>813.39813493742258</v>
      </c>
      <c r="O59" s="106">
        <f t="shared" si="23"/>
        <v>0</v>
      </c>
      <c r="P59" s="107">
        <f t="shared" si="24"/>
        <v>-86.601865062577417</v>
      </c>
      <c r="Q59" s="108">
        <f t="shared" si="25"/>
        <v>0.90377570548602504</v>
      </c>
      <c r="R59" s="303"/>
      <c r="S59" s="46">
        <v>0.31875000000000009</v>
      </c>
      <c r="T59" s="47">
        <v>0.33379629629629637</v>
      </c>
      <c r="U59" s="109">
        <v>13.483333333333416</v>
      </c>
      <c r="V59" s="110">
        <v>21.668355560411939</v>
      </c>
      <c r="W59" s="111"/>
      <c r="X59" s="114"/>
      <c r="Y59" s="294"/>
      <c r="Z59" s="295"/>
      <c r="AA59" s="115">
        <f t="shared" si="26"/>
        <v>-346.40746025030967</v>
      </c>
      <c r="AB59" s="108">
        <f t="shared" si="27"/>
        <v>0.90377570548602504</v>
      </c>
      <c r="AC59" s="308"/>
    </row>
    <row r="60" spans="1:29" ht="15.75" customHeight="1">
      <c r="A60" s="298"/>
      <c r="B60" s="98" t="s">
        <v>118</v>
      </c>
      <c r="C60" s="292" t="s">
        <v>230</v>
      </c>
      <c r="D60" s="293"/>
      <c r="E60" s="99">
        <v>24.76</v>
      </c>
      <c r="F60" s="100">
        <v>2176</v>
      </c>
      <c r="G60" s="101">
        <f t="shared" si="28"/>
        <v>53877.760000000002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3252.7372700578317</v>
      </c>
      <c r="N60" s="104">
        <f t="shared" si="22"/>
        <v>813.18431751445792</v>
      </c>
      <c r="O60" s="106">
        <f t="shared" si="23"/>
        <v>0</v>
      </c>
      <c r="P60" s="107">
        <f t="shared" si="24"/>
        <v>-86.815682485542084</v>
      </c>
      <c r="Q60" s="108">
        <f t="shared" si="25"/>
        <v>0.90353813057161991</v>
      </c>
      <c r="R60" s="303"/>
      <c r="S60" s="46">
        <v>0.34305555555555567</v>
      </c>
      <c r="T60" s="47">
        <v>0.37092592592592605</v>
      </c>
      <c r="U60" s="109">
        <v>13.333333333333393</v>
      </c>
      <c r="V60" s="110">
        <v>40.138501563539663</v>
      </c>
      <c r="W60" s="111"/>
      <c r="X60" s="114"/>
      <c r="Y60" s="294"/>
      <c r="Z60" s="295"/>
      <c r="AA60" s="115">
        <f t="shared" si="26"/>
        <v>-347.26272994216833</v>
      </c>
      <c r="AB60" s="108">
        <f t="shared" si="27"/>
        <v>0.90353813057161991</v>
      </c>
      <c r="AC60" s="308"/>
    </row>
    <row r="61" spans="1:29" ht="15.75" customHeight="1">
      <c r="A61" s="298"/>
      <c r="B61" s="98" t="s">
        <v>118</v>
      </c>
      <c r="C61" s="292" t="s">
        <v>122</v>
      </c>
      <c r="D61" s="293"/>
      <c r="E61" s="99">
        <v>17.89</v>
      </c>
      <c r="F61" s="100">
        <v>2228</v>
      </c>
      <c r="G61" s="119">
        <f t="shared" si="28"/>
        <v>39858.92</v>
      </c>
      <c r="H61" s="120"/>
      <c r="I61" s="102">
        <v>4</v>
      </c>
      <c r="J61" s="103">
        <v>3600</v>
      </c>
      <c r="K61" s="104">
        <f t="shared" si="18"/>
        <v>900</v>
      </c>
      <c r="L61" s="105">
        <v>4</v>
      </c>
      <c r="M61" s="103">
        <f t="shared" si="29"/>
        <v>3254.9097061493358</v>
      </c>
      <c r="N61" s="104">
        <f t="shared" si="22"/>
        <v>813.72742653733394</v>
      </c>
      <c r="O61" s="106">
        <f t="shared" si="23"/>
        <v>0</v>
      </c>
      <c r="P61" s="107">
        <f t="shared" si="24"/>
        <v>-86.27257346266606</v>
      </c>
      <c r="Q61" s="108">
        <f t="shared" si="25"/>
        <v>0.90414158504148212</v>
      </c>
      <c r="R61" s="303"/>
      <c r="S61" s="46">
        <v>0.3805555555555557</v>
      </c>
      <c r="T61" s="118">
        <v>0.4090740740740742</v>
      </c>
      <c r="U61" s="109">
        <v>13.866666666666703</v>
      </c>
      <c r="V61" s="110">
        <v>41.070263714979603</v>
      </c>
      <c r="W61" s="111"/>
      <c r="X61" s="49"/>
      <c r="Y61" s="294"/>
      <c r="Z61" s="295"/>
      <c r="AA61" s="115">
        <f t="shared" si="26"/>
        <v>-345.09029385066424</v>
      </c>
      <c r="AB61" s="108">
        <f t="shared" si="27"/>
        <v>0.90414158504148212</v>
      </c>
      <c r="AC61" s="308"/>
    </row>
    <row r="62" spans="1:29" ht="15.75" customHeight="1">
      <c r="A62" s="298"/>
      <c r="B62" s="98" t="s">
        <v>118</v>
      </c>
      <c r="C62" s="292" t="s">
        <v>218</v>
      </c>
      <c r="D62" s="293"/>
      <c r="E62" s="99">
        <v>27.48</v>
      </c>
      <c r="F62" s="100">
        <v>1498</v>
      </c>
      <c r="G62" s="119">
        <f t="shared" si="28"/>
        <v>41165.040000000001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3250.4428519953826</v>
      </c>
      <c r="N62" s="104">
        <f t="shared" si="22"/>
        <v>650.0885703990765</v>
      </c>
      <c r="O62" s="121">
        <f t="shared" si="23"/>
        <v>0</v>
      </c>
      <c r="P62" s="122">
        <f t="shared" si="24"/>
        <v>-69.911429600923498</v>
      </c>
      <c r="Q62" s="123">
        <f t="shared" si="25"/>
        <v>0.90290079222093955</v>
      </c>
      <c r="R62" s="303"/>
      <c r="S62" s="46">
        <v>0.41875000000000018</v>
      </c>
      <c r="T62" s="118">
        <v>0.43795138888888907</v>
      </c>
      <c r="U62" s="109">
        <v>13.933333333333406</v>
      </c>
      <c r="V62" s="110">
        <v>27.651616746568685</v>
      </c>
      <c r="W62" s="111"/>
      <c r="X62" s="114"/>
      <c r="Y62" s="294"/>
      <c r="Z62" s="295"/>
      <c r="AA62" s="115">
        <f t="shared" si="26"/>
        <v>-349.55714800461737</v>
      </c>
      <c r="AB62" s="108">
        <f t="shared" si="27"/>
        <v>0.90290079222093966</v>
      </c>
      <c r="AC62" s="308"/>
    </row>
    <row r="63" spans="1:29" ht="15.75" customHeight="1">
      <c r="A63" s="298"/>
      <c r="B63" s="98" t="s">
        <v>118</v>
      </c>
      <c r="C63" s="292" t="s">
        <v>123</v>
      </c>
      <c r="D63" s="293"/>
      <c r="E63" s="99">
        <v>16.66</v>
      </c>
      <c r="F63" s="100">
        <v>4117</v>
      </c>
      <c r="G63" s="119">
        <f t="shared" si="28"/>
        <v>68589.22</v>
      </c>
      <c r="H63" s="60"/>
      <c r="I63" s="102">
        <v>5</v>
      </c>
      <c r="J63" s="103">
        <v>3600</v>
      </c>
      <c r="K63" s="104">
        <f t="shared" si="18"/>
        <v>720</v>
      </c>
      <c r="L63" s="116">
        <v>5</v>
      </c>
      <c r="M63" s="103">
        <f t="shared" si="29"/>
        <v>3252.1797077500701</v>
      </c>
      <c r="N63" s="104">
        <f t="shared" si="22"/>
        <v>650.43594155001404</v>
      </c>
      <c r="O63" s="121">
        <f t="shared" si="23"/>
        <v>0</v>
      </c>
      <c r="P63" s="122">
        <f t="shared" si="24"/>
        <v>-69.564058449985964</v>
      </c>
      <c r="Q63" s="123">
        <f t="shared" si="25"/>
        <v>0.90338325215279724</v>
      </c>
      <c r="R63" s="303"/>
      <c r="S63" s="46">
        <v>0.44722222222222241</v>
      </c>
      <c r="T63" s="118">
        <v>0.49996527777777799</v>
      </c>
      <c r="U63" s="109">
        <v>13.350000000000009</v>
      </c>
      <c r="V63" s="110">
        <v>75.955212256980076</v>
      </c>
      <c r="W63" s="111"/>
      <c r="X63" s="114"/>
      <c r="Y63" s="294"/>
      <c r="Z63" s="295"/>
      <c r="AA63" s="115">
        <f t="shared" si="26"/>
        <v>-347.82029224992993</v>
      </c>
      <c r="AB63" s="108">
        <f t="shared" si="27"/>
        <v>0.90338325215279724</v>
      </c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</v>
      </c>
      <c r="J72" s="135">
        <f t="shared" si="30"/>
        <v>3562.5</v>
      </c>
      <c r="K72" s="136">
        <f t="shared" ref="K72" si="31">J72/I72</f>
        <v>890.625</v>
      </c>
      <c r="L72" s="134">
        <f t="shared" ref="L72:M72" si="32">AVERAGE(L56:L71)</f>
        <v>4</v>
      </c>
      <c r="M72" s="135">
        <f t="shared" si="32"/>
        <v>3227.9844577692365</v>
      </c>
      <c r="N72" s="136">
        <f>M72/L72</f>
        <v>806.99611444230914</v>
      </c>
      <c r="O72" s="137">
        <f>L72-I72</f>
        <v>0</v>
      </c>
      <c r="P72" s="138">
        <f>N72-K72</f>
        <v>-83.628885557690865</v>
      </c>
      <c r="Q72" s="139">
        <f>N72/K72</f>
        <v>0.90610090042645242</v>
      </c>
      <c r="R72" s="304"/>
      <c r="S72" s="140">
        <v>0.25</v>
      </c>
      <c r="T72" s="141">
        <v>0.49996527777777799</v>
      </c>
      <c r="U72" s="142"/>
      <c r="V72" s="164"/>
      <c r="W72" s="165"/>
      <c r="X72" s="136"/>
      <c r="Y72" s="290"/>
      <c r="Z72" s="291"/>
      <c r="AA72" s="166">
        <f>M72-J72</f>
        <v>-334.51554223076346</v>
      </c>
      <c r="AB72" s="139">
        <f>M72/J72</f>
        <v>0.90610090042645242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1073</v>
      </c>
      <c r="G73" s="146">
        <f t="shared" ref="G73" si="33">E73*F73</f>
        <v>30655.61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3122.6639140585648</v>
      </c>
      <c r="N73" s="150">
        <f>M73/L73</f>
        <v>260.22199283821374</v>
      </c>
      <c r="O73" s="152">
        <f>L73-I73</f>
        <v>0</v>
      </c>
      <c r="P73" s="153">
        <f>N73-K73</f>
        <v>-39.778007161786263</v>
      </c>
      <c r="Q73" s="154">
        <f>N73/K73</f>
        <v>0.86740664279404578</v>
      </c>
      <c r="R73" s="302">
        <f>Q89</f>
        <v>0.86740664279404578</v>
      </c>
      <c r="S73" s="155">
        <v>0.72916666666666663</v>
      </c>
      <c r="T73" s="156">
        <v>0.74348379629629624</v>
      </c>
      <c r="U73" s="157"/>
      <c r="V73" s="158">
        <v>20.617012195950515</v>
      </c>
      <c r="W73" s="156"/>
      <c r="X73" s="167"/>
      <c r="Y73" s="305"/>
      <c r="Z73" s="306"/>
      <c r="AA73" s="113">
        <f>M73-J73</f>
        <v>-477.33608594143516</v>
      </c>
      <c r="AB73" s="154">
        <f>M73/J73</f>
        <v>0.86740664279404578</v>
      </c>
      <c r="AC73" s="307">
        <f>AB89</f>
        <v>0.86740664279404578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3122.6639140585648</v>
      </c>
      <c r="N89" s="136">
        <f>M89/L89</f>
        <v>260.22199283821374</v>
      </c>
      <c r="O89" s="137">
        <f>L89-I89</f>
        <v>0</v>
      </c>
      <c r="P89" s="138">
        <f>N89-K89</f>
        <v>-39.778007161786263</v>
      </c>
      <c r="Q89" s="139">
        <f>N89/K89</f>
        <v>0.86740664279404578</v>
      </c>
      <c r="R89" s="304"/>
      <c r="S89" s="140">
        <v>0.72916666666666663</v>
      </c>
      <c r="T89" s="141">
        <v>0.74348379629629624</v>
      </c>
      <c r="U89" s="142"/>
      <c r="V89" s="164"/>
      <c r="W89" s="165"/>
      <c r="X89" s="136"/>
      <c r="Y89" s="290"/>
      <c r="Z89" s="291"/>
      <c r="AA89" s="166">
        <f>M89-J89</f>
        <v>-477.33608594143516</v>
      </c>
      <c r="AB89" s="139">
        <f>M89/J89</f>
        <v>0.86740664279404578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946</v>
      </c>
      <c r="G90" s="146">
        <f t="shared" ref="G90:G91" si="37">E90*F90</f>
        <v>23214.84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2777.0957267668623</v>
      </c>
      <c r="N90" s="150">
        <f>M90/L90</f>
        <v>694.27393169171557</v>
      </c>
      <c r="O90" s="152">
        <f>L90-I90</f>
        <v>0</v>
      </c>
      <c r="P90" s="153">
        <f>N90-K90</f>
        <v>-55.726068308284425</v>
      </c>
      <c r="Q90" s="154">
        <f>N90/K90</f>
        <v>0.92569857558895408</v>
      </c>
      <c r="R90" s="302">
        <f>Q106</f>
        <v>0.92510592165519367</v>
      </c>
      <c r="S90" s="155">
        <v>0.70833333333333337</v>
      </c>
      <c r="T90" s="156">
        <v>0.72252314814814822</v>
      </c>
      <c r="U90" s="157"/>
      <c r="V90" s="158">
        <v>20.438618464938862</v>
      </c>
      <c r="W90" s="159"/>
      <c r="X90" s="160"/>
      <c r="Y90" s="305"/>
      <c r="Z90" s="306"/>
      <c r="AA90" s="113">
        <f>M90-J90</f>
        <v>-222.9042732331377</v>
      </c>
      <c r="AB90" s="154">
        <f>M90/J90</f>
        <v>0.92569857558895408</v>
      </c>
      <c r="AC90" s="307">
        <f>AB106</f>
        <v>0.92510592165519367</v>
      </c>
    </row>
    <row r="91" spans="1:29" ht="15.75" customHeight="1">
      <c r="A91" s="297"/>
      <c r="B91" s="98" t="s">
        <v>118</v>
      </c>
      <c r="C91" s="292" t="s">
        <v>223</v>
      </c>
      <c r="D91" s="293"/>
      <c r="E91" s="99">
        <v>22.32</v>
      </c>
      <c r="F91" s="100">
        <v>2082</v>
      </c>
      <c r="G91" s="101">
        <f t="shared" si="37"/>
        <v>46470.239999999998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3051.0715796608574</v>
      </c>
      <c r="N91" s="104">
        <f>M91/L91</f>
        <v>610.21431593217153</v>
      </c>
      <c r="O91" s="106">
        <f>L91-I91</f>
        <v>0</v>
      </c>
      <c r="P91" s="107">
        <f>N91-K91</f>
        <v>-49.78568406782847</v>
      </c>
      <c r="Q91" s="108">
        <f>N91/K91</f>
        <v>0.92456714535177509</v>
      </c>
      <c r="R91" s="303"/>
      <c r="S91" s="46">
        <v>0.72569444444444442</v>
      </c>
      <c r="T91" s="47">
        <v>0.75412037037037039</v>
      </c>
      <c r="U91" s="109">
        <v>4.5666666666665279</v>
      </c>
      <c r="V91" s="110">
        <v>40.942992236808003</v>
      </c>
      <c r="W91" s="111"/>
      <c r="X91" s="114"/>
      <c r="Y91" s="294"/>
      <c r="Z91" s="295"/>
      <c r="AA91" s="115">
        <f>M91-J91</f>
        <v>-248.92842033914258</v>
      </c>
      <c r="AB91" s="108">
        <f>M91/J91</f>
        <v>0.92456714535177498</v>
      </c>
      <c r="AC91" s="308"/>
    </row>
    <row r="92" spans="1:29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14"/>
      <c r="Y92" s="294"/>
      <c r="Z92" s="295"/>
      <c r="AA92" s="115"/>
      <c r="AB92" s="108"/>
      <c r="AC92" s="308"/>
    </row>
    <row r="93" spans="1:29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4.5</v>
      </c>
      <c r="J106" s="135">
        <f t="shared" si="39"/>
        <v>3150</v>
      </c>
      <c r="K106" s="136">
        <f t="shared" ref="K106" si="40">J106/I106</f>
        <v>700</v>
      </c>
      <c r="L106" s="134">
        <f t="shared" ref="L106:M106" si="41">AVERAGE(L90:L105)</f>
        <v>4.5</v>
      </c>
      <c r="M106" s="135">
        <f t="shared" si="41"/>
        <v>2914.0836532138601</v>
      </c>
      <c r="N106" s="136">
        <f t="shared" ref="N106:N120" si="42">M106/L106</f>
        <v>647.57414515863559</v>
      </c>
      <c r="O106" s="137">
        <f t="shared" ref="O106:O120" si="43">L106-I106</f>
        <v>0</v>
      </c>
      <c r="P106" s="138">
        <f t="shared" ref="P106:P120" si="44">N106-K106</f>
        <v>-52.425854841364412</v>
      </c>
      <c r="Q106" s="139">
        <f t="shared" ref="Q106:Q120" si="45">N106/K106</f>
        <v>0.92510592165519367</v>
      </c>
      <c r="R106" s="304"/>
      <c r="S106" s="140">
        <v>0.70833333333333337</v>
      </c>
      <c r="T106" s="141">
        <v>0.75412037037037039</v>
      </c>
      <c r="U106" s="142"/>
      <c r="V106" s="164"/>
      <c r="W106" s="97"/>
      <c r="X106" s="67"/>
      <c r="Y106" s="290"/>
      <c r="Z106" s="291"/>
      <c r="AA106" s="166">
        <f t="shared" ref="AA106:AA120" si="46">M106-J106</f>
        <v>-235.91634678613991</v>
      </c>
      <c r="AB106" s="139">
        <f t="shared" ref="AB106:AB120" si="47">M106/J106</f>
        <v>0.92510592165519367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139</v>
      </c>
      <c r="D107" s="301"/>
      <c r="E107" s="145">
        <v>14.03</v>
      </c>
      <c r="F107" s="95">
        <v>322</v>
      </c>
      <c r="G107" s="146">
        <f t="shared" ref="G107:G120" si="48">E107*F107</f>
        <v>4517.66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20" si="49">F107/V107*60</f>
        <v>2772.9740012973912</v>
      </c>
      <c r="N107" s="150">
        <f t="shared" si="42"/>
        <v>924.32466709913035</v>
      </c>
      <c r="O107" s="152">
        <f t="shared" si="43"/>
        <v>0</v>
      </c>
      <c r="P107" s="153">
        <f t="shared" si="44"/>
        <v>-75.675332900869648</v>
      </c>
      <c r="Q107" s="154">
        <f t="shared" si="45"/>
        <v>0.9243246670991303</v>
      </c>
      <c r="R107" s="302">
        <f>Q123</f>
        <v>0.90895810229559326</v>
      </c>
      <c r="S107" s="155">
        <v>0.73402777777777772</v>
      </c>
      <c r="T107" s="156">
        <v>0.73886574074074074</v>
      </c>
      <c r="U107" s="157"/>
      <c r="V107" s="158">
        <v>6.9672488782659885</v>
      </c>
      <c r="W107" s="159"/>
      <c r="X107" s="160"/>
      <c r="Y107" s="305"/>
      <c r="Z107" s="306"/>
      <c r="AA107" s="113">
        <f t="shared" si="46"/>
        <v>-227.02599870260883</v>
      </c>
      <c r="AB107" s="154">
        <f t="shared" si="47"/>
        <v>0.92432466709913041</v>
      </c>
      <c r="AC107" s="307">
        <f>AB123</f>
        <v>0.90895810229559315</v>
      </c>
    </row>
    <row r="108" spans="1:29" ht="15.75" customHeight="1">
      <c r="A108" s="311"/>
      <c r="B108" s="98" t="s">
        <v>118</v>
      </c>
      <c r="C108" s="292" t="s">
        <v>140</v>
      </c>
      <c r="D108" s="293"/>
      <c r="E108" s="99">
        <v>18.18</v>
      </c>
      <c r="F108" s="100">
        <v>674</v>
      </c>
      <c r="G108" s="101">
        <f t="shared" si="48"/>
        <v>12253.32</v>
      </c>
      <c r="H108" s="26">
        <v>2</v>
      </c>
      <c r="I108" s="102">
        <v>3</v>
      </c>
      <c r="J108" s="103">
        <v>3000</v>
      </c>
      <c r="K108" s="104">
        <f t="shared" si="38"/>
        <v>1000</v>
      </c>
      <c r="L108" s="105">
        <v>3</v>
      </c>
      <c r="M108" s="103">
        <f t="shared" si="49"/>
        <v>2774.0326110420715</v>
      </c>
      <c r="N108" s="104">
        <f t="shared" si="42"/>
        <v>924.67753701402387</v>
      </c>
      <c r="O108" s="106">
        <f t="shared" si="43"/>
        <v>0</v>
      </c>
      <c r="P108" s="107">
        <f t="shared" si="44"/>
        <v>-75.322462985976131</v>
      </c>
      <c r="Q108" s="108">
        <f t="shared" si="45"/>
        <v>0.92467753701402389</v>
      </c>
      <c r="R108" s="303"/>
      <c r="S108" s="46">
        <v>0.74791666666666656</v>
      </c>
      <c r="T108" s="47">
        <v>0.75803240740740729</v>
      </c>
      <c r="U108" s="109">
        <v>13.033333333333186</v>
      </c>
      <c r="V108" s="110">
        <v>14.578055008808503</v>
      </c>
      <c r="W108" s="111"/>
      <c r="X108" s="114"/>
      <c r="Y108" s="294"/>
      <c r="Z108" s="295"/>
      <c r="AA108" s="115">
        <f t="shared" si="46"/>
        <v>-225.96738895792851</v>
      </c>
      <c r="AB108" s="108">
        <f t="shared" si="47"/>
        <v>0.92467753701402378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434</v>
      </c>
      <c r="G109" s="101">
        <f t="shared" si="48"/>
        <v>7890.12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3252.1602435477384</v>
      </c>
      <c r="N109" s="104">
        <f t="shared" si="42"/>
        <v>1084.0534145159129</v>
      </c>
      <c r="O109" s="106">
        <f t="shared" si="43"/>
        <v>0</v>
      </c>
      <c r="P109" s="107">
        <f t="shared" si="44"/>
        <v>-115.94658548408711</v>
      </c>
      <c r="Q109" s="108">
        <f t="shared" si="45"/>
        <v>0.90337784542992738</v>
      </c>
      <c r="R109" s="303"/>
      <c r="S109" s="46">
        <v>0.76736111111111094</v>
      </c>
      <c r="T109" s="47">
        <v>0.77291666666666647</v>
      </c>
      <c r="U109" s="109">
        <v>13.433333333333248</v>
      </c>
      <c r="V109" s="110">
        <v>8.0069855265167718</v>
      </c>
      <c r="W109" s="111"/>
      <c r="X109" s="114"/>
      <c r="Y109" s="294"/>
      <c r="Z109" s="295"/>
      <c r="AA109" s="115">
        <f t="shared" si="46"/>
        <v>-347.83975645226155</v>
      </c>
      <c r="AB109" s="108">
        <f t="shared" si="47"/>
        <v>0.90337784542992738</v>
      </c>
      <c r="AC109" s="308"/>
    </row>
    <row r="110" spans="1:29" ht="15.75" customHeight="1">
      <c r="A110" s="311"/>
      <c r="B110" s="98" t="s">
        <v>118</v>
      </c>
      <c r="C110" s="292" t="s">
        <v>133</v>
      </c>
      <c r="D110" s="293"/>
      <c r="E110" s="99">
        <v>16.7</v>
      </c>
      <c r="F110" s="100">
        <v>506</v>
      </c>
      <c r="G110" s="101">
        <f t="shared" si="48"/>
        <v>8450.1999999999989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3251.68229018584</v>
      </c>
      <c r="N110" s="104">
        <f t="shared" si="42"/>
        <v>1083.8940967286132</v>
      </c>
      <c r="O110" s="106">
        <f t="shared" si="43"/>
        <v>0</v>
      </c>
      <c r="P110" s="107">
        <f t="shared" si="44"/>
        <v>-116.10590327138675</v>
      </c>
      <c r="Q110" s="108">
        <f t="shared" si="45"/>
        <v>0.90324508060717767</v>
      </c>
      <c r="R110" s="303"/>
      <c r="S110" s="46">
        <v>0.78263888888888866</v>
      </c>
      <c r="T110" s="47">
        <v>0.78912037037037019</v>
      </c>
      <c r="U110" s="109">
        <v>13.99999999999995</v>
      </c>
      <c r="V110" s="110">
        <v>9.3367055236706005</v>
      </c>
      <c r="W110" s="111"/>
      <c r="X110" s="114"/>
      <c r="Y110" s="294"/>
      <c r="Z110" s="295"/>
      <c r="AA110" s="115">
        <f t="shared" si="46"/>
        <v>-348.31770981416003</v>
      </c>
      <c r="AB110" s="108">
        <f t="shared" si="47"/>
        <v>0.90324508060717779</v>
      </c>
      <c r="AC110" s="308"/>
    </row>
    <row r="111" spans="1:29" ht="15.75" customHeight="1">
      <c r="A111" s="311"/>
      <c r="B111" s="98" t="s">
        <v>118</v>
      </c>
      <c r="C111" s="292" t="s">
        <v>194</v>
      </c>
      <c r="D111" s="293"/>
      <c r="E111" s="99">
        <v>30</v>
      </c>
      <c r="F111" s="100">
        <v>793</v>
      </c>
      <c r="G111" s="101">
        <f t="shared" si="48"/>
        <v>23790</v>
      </c>
      <c r="H111" s="26">
        <v>2</v>
      </c>
      <c r="I111" s="102">
        <v>4</v>
      </c>
      <c r="J111" s="103">
        <v>3600</v>
      </c>
      <c r="K111" s="104">
        <f t="shared" si="38"/>
        <v>900</v>
      </c>
      <c r="L111" s="105">
        <v>4</v>
      </c>
      <c r="M111" s="103">
        <f t="shared" si="49"/>
        <v>3255.3757155822514</v>
      </c>
      <c r="N111" s="104">
        <f t="shared" si="42"/>
        <v>813.84392889556284</v>
      </c>
      <c r="O111" s="106">
        <f t="shared" si="43"/>
        <v>0</v>
      </c>
      <c r="P111" s="107">
        <f t="shared" si="44"/>
        <v>-86.15607110443716</v>
      </c>
      <c r="Q111" s="108">
        <f t="shared" si="45"/>
        <v>0.90427103210618098</v>
      </c>
      <c r="R111" s="303"/>
      <c r="S111" s="46">
        <v>0.79861111111111083</v>
      </c>
      <c r="T111" s="47">
        <v>0.80874999999999975</v>
      </c>
      <c r="U111" s="109">
        <v>13.666666666666512</v>
      </c>
      <c r="V111" s="110">
        <v>14.615824456836902</v>
      </c>
      <c r="W111" s="111"/>
      <c r="X111" s="114"/>
      <c r="Y111" s="294"/>
      <c r="Z111" s="295"/>
      <c r="AA111" s="115">
        <f t="shared" si="46"/>
        <v>-344.62428441774864</v>
      </c>
      <c r="AB111" s="108">
        <f t="shared" si="47"/>
        <v>0.90427103210618098</v>
      </c>
      <c r="AC111" s="308"/>
    </row>
    <row r="112" spans="1:29" ht="15.75" customHeight="1">
      <c r="A112" s="311"/>
      <c r="B112" s="98" t="s">
        <v>118</v>
      </c>
      <c r="C112" s="292" t="s">
        <v>146</v>
      </c>
      <c r="D112" s="293"/>
      <c r="E112" s="99">
        <v>25.03</v>
      </c>
      <c r="F112" s="100">
        <v>537</v>
      </c>
      <c r="G112" s="119">
        <f t="shared" si="48"/>
        <v>13441.11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3252.7685312433941</v>
      </c>
      <c r="N112" s="104">
        <f t="shared" si="42"/>
        <v>650.55370624867885</v>
      </c>
      <c r="O112" s="106">
        <f t="shared" si="43"/>
        <v>0</v>
      </c>
      <c r="P112" s="107">
        <f t="shared" si="44"/>
        <v>-69.44629375132115</v>
      </c>
      <c r="Q112" s="108">
        <f t="shared" si="45"/>
        <v>0.90354681423427619</v>
      </c>
      <c r="R112" s="303"/>
      <c r="S112" s="46">
        <v>0.8180555555555552</v>
      </c>
      <c r="T112" s="118">
        <v>0.82493055555555517</v>
      </c>
      <c r="U112" s="109">
        <v>13.399999999999856</v>
      </c>
      <c r="V112" s="110">
        <v>9.905408174766027</v>
      </c>
      <c r="W112" s="111"/>
      <c r="X112" s="114"/>
      <c r="Y112" s="294"/>
      <c r="Z112" s="295"/>
      <c r="AA112" s="115">
        <f t="shared" si="46"/>
        <v>-347.23146875660586</v>
      </c>
      <c r="AB112" s="108">
        <f t="shared" si="47"/>
        <v>0.90354681423427619</v>
      </c>
      <c r="AC112" s="308"/>
    </row>
    <row r="113" spans="1:29" ht="15.75" customHeight="1">
      <c r="A113" s="311"/>
      <c r="B113" s="98" t="s">
        <v>118</v>
      </c>
      <c r="C113" s="292" t="s">
        <v>137</v>
      </c>
      <c r="D113" s="293"/>
      <c r="E113" s="99">
        <v>16.66</v>
      </c>
      <c r="F113" s="100">
        <v>2570</v>
      </c>
      <c r="G113" s="119">
        <f t="shared" si="48"/>
        <v>42816.2</v>
      </c>
      <c r="H113" s="26">
        <v>2</v>
      </c>
      <c r="I113" s="102">
        <v>5</v>
      </c>
      <c r="J113" s="103">
        <v>3600</v>
      </c>
      <c r="K113" s="104">
        <f t="shared" si="38"/>
        <v>720</v>
      </c>
      <c r="L113" s="105">
        <v>5</v>
      </c>
      <c r="M113" s="103">
        <f t="shared" si="49"/>
        <v>3255.5245495347581</v>
      </c>
      <c r="N113" s="104">
        <f t="shared" si="42"/>
        <v>651.10490990695166</v>
      </c>
      <c r="O113" s="121">
        <f t="shared" si="43"/>
        <v>0</v>
      </c>
      <c r="P113" s="122">
        <f t="shared" si="44"/>
        <v>-68.895090093048339</v>
      </c>
      <c r="Q113" s="123">
        <f t="shared" si="45"/>
        <v>0.90431237487076621</v>
      </c>
      <c r="R113" s="303"/>
      <c r="S113" s="46">
        <v>0.83402777777777737</v>
      </c>
      <c r="T113" s="118">
        <v>0.86690972222222185</v>
      </c>
      <c r="U113" s="109">
        <v>13.099999999999969</v>
      </c>
      <c r="V113" s="110">
        <v>47.365638825250599</v>
      </c>
      <c r="W113" s="111"/>
      <c r="X113" s="114"/>
      <c r="Y113" s="294"/>
      <c r="Z113" s="295"/>
      <c r="AA113" s="115">
        <f t="shared" si="46"/>
        <v>-344.47545046524192</v>
      </c>
      <c r="AB113" s="108">
        <f t="shared" si="47"/>
        <v>0.9043123748707661</v>
      </c>
      <c r="AC113" s="308"/>
    </row>
    <row r="114" spans="1:29" ht="15.75" customHeight="1">
      <c r="A114" s="311"/>
      <c r="B114" s="98" t="s">
        <v>118</v>
      </c>
      <c r="C114" s="292" t="s">
        <v>140</v>
      </c>
      <c r="D114" s="293"/>
      <c r="E114" s="99">
        <v>18.18</v>
      </c>
      <c r="F114" s="100">
        <v>851</v>
      </c>
      <c r="G114" s="119">
        <f t="shared" si="48"/>
        <v>15471.18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2774.0326110420715</v>
      </c>
      <c r="N114" s="104">
        <f t="shared" si="42"/>
        <v>924.67753701402387</v>
      </c>
      <c r="O114" s="121">
        <f t="shared" si="43"/>
        <v>0</v>
      </c>
      <c r="P114" s="122">
        <f t="shared" si="44"/>
        <v>-75.322462985976131</v>
      </c>
      <c r="Q114" s="123">
        <f t="shared" si="45"/>
        <v>0.92467753701402389</v>
      </c>
      <c r="R114" s="303"/>
      <c r="S114" s="46">
        <v>0.87638888888888844</v>
      </c>
      <c r="T114" s="118">
        <v>0.88916666666666622</v>
      </c>
      <c r="U114" s="109">
        <v>13.649999999999896</v>
      </c>
      <c r="V114" s="110">
        <v>18.406416635750794</v>
      </c>
      <c r="W114" s="111"/>
      <c r="X114" s="114"/>
      <c r="Y114" s="294"/>
      <c r="Z114" s="295"/>
      <c r="AA114" s="115">
        <f t="shared" si="46"/>
        <v>-225.96738895792851</v>
      </c>
      <c r="AB114" s="108">
        <f t="shared" si="47"/>
        <v>0.92467753701402378</v>
      </c>
      <c r="AC114" s="308"/>
    </row>
    <row r="115" spans="1:29" ht="15.75" customHeight="1">
      <c r="A115" s="311"/>
      <c r="B115" s="98" t="s">
        <v>118</v>
      </c>
      <c r="C115" s="292" t="s">
        <v>144</v>
      </c>
      <c r="D115" s="293"/>
      <c r="E115" s="99">
        <v>18.18</v>
      </c>
      <c r="F115" s="100">
        <v>522</v>
      </c>
      <c r="G115" s="119">
        <f t="shared" si="48"/>
        <v>9489.9599999999991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3252.160243547738</v>
      </c>
      <c r="N115" s="104">
        <f t="shared" si="42"/>
        <v>1084.0534145159127</v>
      </c>
      <c r="O115" s="121">
        <f t="shared" si="43"/>
        <v>0</v>
      </c>
      <c r="P115" s="122">
        <f t="shared" si="44"/>
        <v>-115.94658548408734</v>
      </c>
      <c r="Q115" s="123">
        <f t="shared" si="45"/>
        <v>0.90337784542992727</v>
      </c>
      <c r="R115" s="303"/>
      <c r="S115" s="46">
        <v>0.89861111111111058</v>
      </c>
      <c r="T115" s="118">
        <v>0.90528935185185133</v>
      </c>
      <c r="U115" s="109">
        <v>13.599999999999888</v>
      </c>
      <c r="V115" s="110">
        <v>9.6305217623081916</v>
      </c>
      <c r="W115" s="111"/>
      <c r="X115" s="114"/>
      <c r="Y115" s="294"/>
      <c r="Z115" s="295"/>
      <c r="AA115" s="115">
        <f t="shared" si="46"/>
        <v>-347.83975645226201</v>
      </c>
      <c r="AB115" s="108">
        <f t="shared" si="47"/>
        <v>0.90337784542992727</v>
      </c>
      <c r="AC115" s="308"/>
    </row>
    <row r="116" spans="1:29" ht="15.75" customHeight="1">
      <c r="A116" s="311"/>
      <c r="B116" s="98" t="s">
        <v>118</v>
      </c>
      <c r="C116" s="292" t="s">
        <v>133</v>
      </c>
      <c r="D116" s="293"/>
      <c r="E116" s="99">
        <v>16.7</v>
      </c>
      <c r="F116" s="100">
        <v>674</v>
      </c>
      <c r="G116" s="119">
        <f t="shared" si="48"/>
        <v>11255.8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3251.68229018584</v>
      </c>
      <c r="N116" s="104">
        <f t="shared" si="42"/>
        <v>1083.8940967286132</v>
      </c>
      <c r="O116" s="121">
        <f t="shared" si="43"/>
        <v>0</v>
      </c>
      <c r="P116" s="122">
        <f t="shared" si="44"/>
        <v>-116.10590327138675</v>
      </c>
      <c r="Q116" s="123">
        <f t="shared" si="45"/>
        <v>0.90324508060717767</v>
      </c>
      <c r="R116" s="303"/>
      <c r="S116" s="46">
        <v>0.91458333333333275</v>
      </c>
      <c r="T116" s="118">
        <v>0.92321759259259206</v>
      </c>
      <c r="U116" s="109">
        <v>13.38333333333324</v>
      </c>
      <c r="V116" s="110">
        <v>12.436639373426846</v>
      </c>
      <c r="W116" s="111"/>
      <c r="X116" s="114"/>
      <c r="Y116" s="294"/>
      <c r="Z116" s="295"/>
      <c r="AA116" s="115">
        <f t="shared" si="46"/>
        <v>-348.31770981416003</v>
      </c>
      <c r="AB116" s="108">
        <f t="shared" si="47"/>
        <v>0.90324508060717779</v>
      </c>
      <c r="AC116" s="308"/>
    </row>
    <row r="117" spans="1:29" ht="15.75" customHeight="1">
      <c r="A117" s="311"/>
      <c r="B117" s="98" t="s">
        <v>118</v>
      </c>
      <c r="C117" s="292" t="s">
        <v>194</v>
      </c>
      <c r="D117" s="293"/>
      <c r="E117" s="99">
        <v>30</v>
      </c>
      <c r="F117" s="100">
        <v>1047</v>
      </c>
      <c r="G117" s="119">
        <f t="shared" si="48"/>
        <v>31410</v>
      </c>
      <c r="H117" s="60"/>
      <c r="I117" s="102">
        <v>4</v>
      </c>
      <c r="J117" s="103">
        <v>3600</v>
      </c>
      <c r="K117" s="104">
        <f t="shared" si="38"/>
        <v>900</v>
      </c>
      <c r="L117" s="116">
        <v>4</v>
      </c>
      <c r="M117" s="103">
        <f t="shared" si="49"/>
        <v>3255.3757155822514</v>
      </c>
      <c r="N117" s="104">
        <f t="shared" si="42"/>
        <v>813.84392889556284</v>
      </c>
      <c r="O117" s="121">
        <f t="shared" si="43"/>
        <v>0</v>
      </c>
      <c r="P117" s="122">
        <f t="shared" si="44"/>
        <v>-86.15607110443716</v>
      </c>
      <c r="Q117" s="123">
        <f t="shared" si="45"/>
        <v>0.90427103210618098</v>
      </c>
      <c r="R117" s="303"/>
      <c r="S117" s="46">
        <v>0.93263888888888824</v>
      </c>
      <c r="T117" s="118">
        <v>0.94603009259259196</v>
      </c>
      <c r="U117" s="109">
        <v>13.566666666666496</v>
      </c>
      <c r="V117" s="110">
        <v>19.297311735571547</v>
      </c>
      <c r="W117" s="124"/>
      <c r="X117" s="125"/>
      <c r="Y117" s="294"/>
      <c r="Z117" s="295"/>
      <c r="AA117" s="115">
        <f t="shared" si="46"/>
        <v>-344.62428441774864</v>
      </c>
      <c r="AB117" s="108">
        <f t="shared" si="47"/>
        <v>0.90427103210618098</v>
      </c>
      <c r="AC117" s="308"/>
    </row>
    <row r="118" spans="1:29" ht="15.75" customHeight="1">
      <c r="A118" s="311"/>
      <c r="B118" s="98" t="s">
        <v>118</v>
      </c>
      <c r="C118" s="292" t="s">
        <v>146</v>
      </c>
      <c r="D118" s="293"/>
      <c r="E118" s="99">
        <v>25.03</v>
      </c>
      <c r="F118" s="100">
        <v>558</v>
      </c>
      <c r="G118" s="119">
        <f t="shared" si="48"/>
        <v>13966.74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3252.7685312433946</v>
      </c>
      <c r="N118" s="104">
        <f t="shared" si="42"/>
        <v>650.55370624867896</v>
      </c>
      <c r="O118" s="121">
        <f t="shared" si="43"/>
        <v>0</v>
      </c>
      <c r="P118" s="122">
        <f t="shared" si="44"/>
        <v>-69.446293751321036</v>
      </c>
      <c r="Q118" s="123">
        <f t="shared" si="45"/>
        <v>0.9035468142342763</v>
      </c>
      <c r="R118" s="303"/>
      <c r="S118" s="46">
        <v>0.95555555555555483</v>
      </c>
      <c r="T118" s="118">
        <v>0.96269675925925857</v>
      </c>
      <c r="U118" s="109">
        <v>13.716666666666519</v>
      </c>
      <c r="V118" s="110">
        <v>10.292770505622798</v>
      </c>
      <c r="W118" s="124"/>
      <c r="X118" s="125"/>
      <c r="Y118" s="294"/>
      <c r="Z118" s="295"/>
      <c r="AA118" s="115">
        <f t="shared" si="46"/>
        <v>-347.23146875660541</v>
      </c>
      <c r="AB118" s="108">
        <f t="shared" si="47"/>
        <v>0.9035468142342763</v>
      </c>
      <c r="AC118" s="308"/>
    </row>
    <row r="119" spans="1:29" ht="15.75" customHeight="1">
      <c r="A119" s="311"/>
      <c r="B119" s="98" t="s">
        <v>118</v>
      </c>
      <c r="C119" s="292" t="s">
        <v>139</v>
      </c>
      <c r="D119" s="293"/>
      <c r="E119" s="99">
        <v>14.03</v>
      </c>
      <c r="F119" s="100">
        <v>5724</v>
      </c>
      <c r="G119" s="119">
        <f t="shared" si="48"/>
        <v>80307.72</v>
      </c>
      <c r="H119" s="60"/>
      <c r="I119" s="102">
        <v>3</v>
      </c>
      <c r="J119" s="103">
        <v>3000</v>
      </c>
      <c r="K119" s="104">
        <f t="shared" si="38"/>
        <v>1000</v>
      </c>
      <c r="L119" s="116">
        <v>3</v>
      </c>
      <c r="M119" s="103">
        <f t="shared" si="49"/>
        <v>2773.6458433494986</v>
      </c>
      <c r="N119" s="104">
        <f t="shared" si="42"/>
        <v>924.54861444983283</v>
      </c>
      <c r="O119" s="121">
        <f t="shared" si="43"/>
        <v>0</v>
      </c>
      <c r="P119" s="122">
        <f t="shared" si="44"/>
        <v>-75.451385550167174</v>
      </c>
      <c r="Q119" s="123">
        <f t="shared" si="45"/>
        <v>0.92454861444983283</v>
      </c>
      <c r="R119" s="303"/>
      <c r="S119" s="46">
        <v>0.97222222222222143</v>
      </c>
      <c r="T119" s="118">
        <v>1.0582060185185178</v>
      </c>
      <c r="U119" s="109">
        <v>13.716666666666519</v>
      </c>
      <c r="V119" s="110">
        <v>123.82258564967201</v>
      </c>
      <c r="W119" s="124"/>
      <c r="X119" s="125"/>
      <c r="Y119" s="294"/>
      <c r="Z119" s="295"/>
      <c r="AA119" s="115">
        <f t="shared" si="46"/>
        <v>-226.35415665050141</v>
      </c>
      <c r="AB119" s="108">
        <f t="shared" si="47"/>
        <v>0.92454861444983283</v>
      </c>
      <c r="AC119" s="308"/>
    </row>
    <row r="120" spans="1:29" ht="15.75" customHeight="1">
      <c r="A120" s="311"/>
      <c r="B120" s="98" t="s">
        <v>118</v>
      </c>
      <c r="C120" s="292" t="s">
        <v>137</v>
      </c>
      <c r="D120" s="293"/>
      <c r="E120" s="99">
        <v>16.66</v>
      </c>
      <c r="F120" s="100">
        <v>3721</v>
      </c>
      <c r="G120" s="119">
        <f t="shared" si="48"/>
        <v>61991.86</v>
      </c>
      <c r="H120" s="60"/>
      <c r="I120" s="102">
        <v>5</v>
      </c>
      <c r="J120" s="103">
        <v>3600</v>
      </c>
      <c r="K120" s="104">
        <f t="shared" si="38"/>
        <v>720</v>
      </c>
      <c r="L120" s="116">
        <v>5</v>
      </c>
      <c r="M120" s="103">
        <f t="shared" si="49"/>
        <v>3255.8057328042278</v>
      </c>
      <c r="N120" s="104">
        <f t="shared" si="42"/>
        <v>651.16114656084551</v>
      </c>
      <c r="O120" s="121">
        <f t="shared" si="43"/>
        <v>0</v>
      </c>
      <c r="P120" s="122">
        <f t="shared" si="44"/>
        <v>-68.838853439154491</v>
      </c>
      <c r="Q120" s="123">
        <f t="shared" si="45"/>
        <v>0.90439048133450761</v>
      </c>
      <c r="R120" s="303"/>
      <c r="S120" s="46">
        <v>1.0673611111111103</v>
      </c>
      <c r="T120" s="118">
        <v>1.114976851851851</v>
      </c>
      <c r="U120" s="109">
        <v>13.183333333333209</v>
      </c>
      <c r="V120" s="110">
        <v>68.572887427072004</v>
      </c>
      <c r="W120" s="124"/>
      <c r="X120" s="125"/>
      <c r="Y120" s="294"/>
      <c r="Z120" s="295"/>
      <c r="AA120" s="115">
        <f t="shared" si="46"/>
        <v>-344.19426719577223</v>
      </c>
      <c r="AB120" s="108">
        <f t="shared" si="47"/>
        <v>0.90439048133450772</v>
      </c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3.7142857142857144</v>
      </c>
      <c r="J123" s="135">
        <f t="shared" si="50"/>
        <v>3428.5714285714284</v>
      </c>
      <c r="K123" s="136">
        <f t="shared" ref="K123" si="51">J123/I123</f>
        <v>923.07692307692298</v>
      </c>
      <c r="L123" s="134">
        <f t="shared" ref="L123:M123" si="52">AVERAGE(L107:L122)</f>
        <v>3.7142857142857144</v>
      </c>
      <c r="M123" s="135">
        <f t="shared" si="52"/>
        <v>3116.4277792991766</v>
      </c>
      <c r="N123" s="136">
        <f t="shared" ref="N123:N135" si="53">M123/L123</f>
        <v>839.03824827285518</v>
      </c>
      <c r="O123" s="137">
        <f t="shared" ref="O123:O135" si="54">L123-I123</f>
        <v>0</v>
      </c>
      <c r="P123" s="138">
        <f t="shared" ref="P123:P135" si="55">N123-K123</f>
        <v>-84.038674804067796</v>
      </c>
      <c r="Q123" s="139">
        <f t="shared" ref="Q123:Q135" si="56">N123/K123</f>
        <v>0.90895810229559326</v>
      </c>
      <c r="R123" s="304"/>
      <c r="S123" s="140">
        <v>0.73402777777777772</v>
      </c>
      <c r="T123" s="141">
        <v>1.114976851851851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-312.14364927225188</v>
      </c>
      <c r="AB123" s="139">
        <f t="shared" ref="AB123:AB135" si="58">M123/J123</f>
        <v>0.90895810229559315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141</v>
      </c>
      <c r="D124" s="301"/>
      <c r="E124" s="145">
        <v>14.28</v>
      </c>
      <c r="F124" s="95">
        <v>363</v>
      </c>
      <c r="G124" s="146">
        <f t="shared" ref="G124:G135" si="59">E124*F124</f>
        <v>5183.6399999999994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5" si="60">F124/V124*60</f>
        <v>3254.0069426858536</v>
      </c>
      <c r="N124" s="150">
        <f t="shared" si="53"/>
        <v>1084.6689808952844</v>
      </c>
      <c r="O124" s="152">
        <f t="shared" si="54"/>
        <v>0</v>
      </c>
      <c r="P124" s="153">
        <f t="shared" si="55"/>
        <v>-115.33101910471555</v>
      </c>
      <c r="Q124" s="154">
        <f t="shared" si="56"/>
        <v>0.90389081741273702</v>
      </c>
      <c r="R124" s="302">
        <f>Q140</f>
        <v>0.90367866898412441</v>
      </c>
      <c r="S124" s="155">
        <v>0.73402777777777772</v>
      </c>
      <c r="T124" s="156">
        <v>0.73866898148148141</v>
      </c>
      <c r="U124" s="157"/>
      <c r="V124" s="158">
        <v>6.6932862724696012</v>
      </c>
      <c r="W124" s="156"/>
      <c r="X124" s="167"/>
      <c r="Y124" s="305"/>
      <c r="Z124" s="306"/>
      <c r="AA124" s="169">
        <f t="shared" si="57"/>
        <v>-345.99305731414643</v>
      </c>
      <c r="AB124" s="154">
        <f t="shared" si="58"/>
        <v>0.90389081741273714</v>
      </c>
      <c r="AC124" s="307">
        <f>AB140</f>
        <v>0.90367866898412441</v>
      </c>
    </row>
    <row r="125" spans="1:29" ht="15.75" customHeight="1">
      <c r="A125" s="297"/>
      <c r="B125" s="98" t="s">
        <v>118</v>
      </c>
      <c r="C125" s="292" t="s">
        <v>228</v>
      </c>
      <c r="D125" s="293"/>
      <c r="E125" s="99">
        <v>23.8</v>
      </c>
      <c r="F125" s="100">
        <v>771</v>
      </c>
      <c r="G125" s="101">
        <f t="shared" si="59"/>
        <v>18349.8</v>
      </c>
      <c r="H125" s="26">
        <v>2</v>
      </c>
      <c r="I125" s="102">
        <v>4</v>
      </c>
      <c r="J125" s="103">
        <v>3600</v>
      </c>
      <c r="K125" s="104">
        <f t="shared" si="38"/>
        <v>900</v>
      </c>
      <c r="L125" s="105">
        <v>4</v>
      </c>
      <c r="M125" s="103">
        <f t="shared" si="60"/>
        <v>3254.3338923860688</v>
      </c>
      <c r="N125" s="104">
        <f t="shared" si="53"/>
        <v>813.5834730965172</v>
      </c>
      <c r="O125" s="106">
        <f t="shared" si="54"/>
        <v>0</v>
      </c>
      <c r="P125" s="107">
        <f t="shared" si="55"/>
        <v>-86.416526903482804</v>
      </c>
      <c r="Q125" s="108">
        <f t="shared" si="56"/>
        <v>0.90398163677390797</v>
      </c>
      <c r="R125" s="303"/>
      <c r="S125" s="46">
        <v>0.74861111111111101</v>
      </c>
      <c r="T125" s="47">
        <v>0.7584722222222221</v>
      </c>
      <c r="U125" s="109">
        <v>14.316666666666613</v>
      </c>
      <c r="V125" s="110">
        <v>14.214890521292606</v>
      </c>
      <c r="W125" s="111"/>
      <c r="X125" s="13"/>
      <c r="Y125" s="294"/>
      <c r="Z125" s="295"/>
      <c r="AA125" s="170">
        <f t="shared" si="57"/>
        <v>-345.66610761393122</v>
      </c>
      <c r="AB125" s="108">
        <f t="shared" si="58"/>
        <v>0.90398163677390797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744</v>
      </c>
      <c r="G126" s="101">
        <f t="shared" si="59"/>
        <v>18466.080000000002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3252.6558705559041</v>
      </c>
      <c r="N126" s="104">
        <f t="shared" si="53"/>
        <v>650.5311741111808</v>
      </c>
      <c r="O126" s="106">
        <f t="shared" si="54"/>
        <v>0</v>
      </c>
      <c r="P126" s="107">
        <f t="shared" si="55"/>
        <v>-69.468825888819197</v>
      </c>
      <c r="Q126" s="108">
        <f t="shared" si="56"/>
        <v>0.90351551959886223</v>
      </c>
      <c r="R126" s="303"/>
      <c r="S126" s="46">
        <v>0.76805555555555538</v>
      </c>
      <c r="T126" s="47">
        <v>0.77758101851851835</v>
      </c>
      <c r="U126" s="109">
        <v>13.799999999999919</v>
      </c>
      <c r="V126" s="110">
        <v>13.724169348530154</v>
      </c>
      <c r="W126" s="111"/>
      <c r="X126" s="13"/>
      <c r="Y126" s="294"/>
      <c r="Z126" s="295"/>
      <c r="AA126" s="170">
        <f t="shared" si="57"/>
        <v>-347.34412944409587</v>
      </c>
      <c r="AB126" s="108">
        <f t="shared" si="58"/>
        <v>0.90351551959886223</v>
      </c>
      <c r="AC126" s="308"/>
    </row>
    <row r="127" spans="1:29" ht="15.75" customHeight="1">
      <c r="A127" s="297"/>
      <c r="B127" s="98" t="s">
        <v>118</v>
      </c>
      <c r="C127" s="292" t="s">
        <v>227</v>
      </c>
      <c r="D127" s="293"/>
      <c r="E127" s="99">
        <v>24.76</v>
      </c>
      <c r="F127" s="100">
        <v>977</v>
      </c>
      <c r="G127" s="101">
        <f t="shared" si="59"/>
        <v>24190.52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3252.284750144358</v>
      </c>
      <c r="N127" s="104">
        <f t="shared" si="53"/>
        <v>813.0711875360895</v>
      </c>
      <c r="O127" s="106">
        <f t="shared" si="54"/>
        <v>0</v>
      </c>
      <c r="P127" s="107">
        <f t="shared" si="55"/>
        <v>-86.928812463910504</v>
      </c>
      <c r="Q127" s="108">
        <f t="shared" si="56"/>
        <v>0.90341243059565501</v>
      </c>
      <c r="R127" s="303"/>
      <c r="S127" s="46">
        <v>0.78749999999999976</v>
      </c>
      <c r="T127" s="47">
        <v>0.80001157407407386</v>
      </c>
      <c r="U127" s="109">
        <v>14.283333333333221</v>
      </c>
      <c r="V127" s="110">
        <v>18.024252026947533</v>
      </c>
      <c r="W127" s="111"/>
      <c r="X127" s="13"/>
      <c r="Y127" s="294"/>
      <c r="Z127" s="295"/>
      <c r="AA127" s="170">
        <f t="shared" si="57"/>
        <v>-347.71524985564201</v>
      </c>
      <c r="AB127" s="108">
        <f t="shared" si="58"/>
        <v>0.90341243059565501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1076</v>
      </c>
      <c r="G128" s="101">
        <f t="shared" si="59"/>
        <v>19561.68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3251.3634114390843</v>
      </c>
      <c r="N128" s="104">
        <f t="shared" si="53"/>
        <v>1083.7878038130282</v>
      </c>
      <c r="O128" s="106">
        <f t="shared" si="54"/>
        <v>0</v>
      </c>
      <c r="P128" s="107">
        <f t="shared" si="55"/>
        <v>-116.21219618697182</v>
      </c>
      <c r="Q128" s="108">
        <f t="shared" si="56"/>
        <v>0.9031565031775235</v>
      </c>
      <c r="R128" s="303"/>
      <c r="S128" s="46">
        <v>0.8097222222222219</v>
      </c>
      <c r="T128" s="47">
        <v>0.82350694444444417</v>
      </c>
      <c r="U128" s="109">
        <v>13.983333333333174</v>
      </c>
      <c r="V128" s="110">
        <v>19.85628545023982</v>
      </c>
      <c r="W128" s="111"/>
      <c r="X128" s="114"/>
      <c r="Y128" s="294"/>
      <c r="Z128" s="295"/>
      <c r="AA128" s="170">
        <f t="shared" si="57"/>
        <v>-348.6365885609157</v>
      </c>
      <c r="AB128" s="108">
        <f t="shared" si="58"/>
        <v>0.90315650317752338</v>
      </c>
      <c r="AC128" s="308"/>
    </row>
    <row r="129" spans="1:29" ht="15.75" customHeight="1">
      <c r="A129" s="298"/>
      <c r="B129" s="98" t="s">
        <v>118</v>
      </c>
      <c r="C129" s="292" t="s">
        <v>136</v>
      </c>
      <c r="D129" s="293"/>
      <c r="E129" s="99">
        <v>17.89</v>
      </c>
      <c r="F129" s="100">
        <v>1679</v>
      </c>
      <c r="G129" s="119">
        <f t="shared" si="59"/>
        <v>30037.31</v>
      </c>
      <c r="H129" s="26">
        <v>2</v>
      </c>
      <c r="I129" s="102">
        <v>4</v>
      </c>
      <c r="J129" s="103">
        <v>3600</v>
      </c>
      <c r="K129" s="104">
        <f t="shared" si="38"/>
        <v>900</v>
      </c>
      <c r="L129" s="105">
        <v>4</v>
      </c>
      <c r="M129" s="103">
        <f t="shared" si="60"/>
        <v>3254.1173768379331</v>
      </c>
      <c r="N129" s="104">
        <f t="shared" si="53"/>
        <v>813.52934420948327</v>
      </c>
      <c r="O129" s="106">
        <f t="shared" si="54"/>
        <v>0</v>
      </c>
      <c r="P129" s="107">
        <f t="shared" si="55"/>
        <v>-86.47065579051673</v>
      </c>
      <c r="Q129" s="108">
        <f t="shared" si="56"/>
        <v>0.90392149356609253</v>
      </c>
      <c r="R129" s="303"/>
      <c r="S129" s="46">
        <v>0.83263888888888848</v>
      </c>
      <c r="T129" s="118">
        <v>0.85413194444444407</v>
      </c>
      <c r="U129" s="109">
        <v>13.149999999999817</v>
      </c>
      <c r="V129" s="110">
        <v>30.957703221477011</v>
      </c>
      <c r="W129" s="111"/>
      <c r="X129" s="49"/>
      <c r="Y129" s="294"/>
      <c r="Z129" s="295"/>
      <c r="AA129" s="170">
        <f t="shared" si="57"/>
        <v>-345.88262316206692</v>
      </c>
      <c r="AB129" s="108">
        <f t="shared" si="58"/>
        <v>0.90392149356609253</v>
      </c>
      <c r="AC129" s="308"/>
    </row>
    <row r="130" spans="1:29" ht="15.75" customHeight="1">
      <c r="A130" s="298"/>
      <c r="B130" s="98" t="s">
        <v>118</v>
      </c>
      <c r="C130" s="292" t="s">
        <v>228</v>
      </c>
      <c r="D130" s="293"/>
      <c r="E130" s="99">
        <v>23.8</v>
      </c>
      <c r="F130" s="100">
        <v>959</v>
      </c>
      <c r="G130" s="119">
        <f t="shared" si="59"/>
        <v>22824.2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3254.3338923860688</v>
      </c>
      <c r="N130" s="104">
        <f t="shared" si="53"/>
        <v>813.5834730965172</v>
      </c>
      <c r="O130" s="121">
        <f t="shared" si="54"/>
        <v>0</v>
      </c>
      <c r="P130" s="122">
        <f t="shared" si="55"/>
        <v>-86.416526903482804</v>
      </c>
      <c r="Q130" s="123">
        <f t="shared" si="56"/>
        <v>0.90398163677390797</v>
      </c>
      <c r="R130" s="303"/>
      <c r="S130" s="46">
        <v>0.86388888888888848</v>
      </c>
      <c r="T130" s="118">
        <v>0.876157407407407</v>
      </c>
      <c r="U130" s="109">
        <v>14.049999999999958</v>
      </c>
      <c r="V130" s="110">
        <v>17.681037626354875</v>
      </c>
      <c r="W130" s="111"/>
      <c r="X130" s="114"/>
      <c r="Y130" s="294"/>
      <c r="Z130" s="295"/>
      <c r="AA130" s="170">
        <f t="shared" si="57"/>
        <v>-345.66610761393122</v>
      </c>
      <c r="AB130" s="108">
        <f t="shared" si="58"/>
        <v>0.90398163677390797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888</v>
      </c>
      <c r="G131" s="119">
        <f t="shared" si="59"/>
        <v>22040.16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3252.6558705559041</v>
      </c>
      <c r="N131" s="104">
        <f t="shared" si="53"/>
        <v>650.5311741111808</v>
      </c>
      <c r="O131" s="121">
        <f t="shared" si="54"/>
        <v>0</v>
      </c>
      <c r="P131" s="122">
        <f t="shared" si="55"/>
        <v>-69.468825888819197</v>
      </c>
      <c r="Q131" s="123">
        <f t="shared" si="56"/>
        <v>0.90351551959886223</v>
      </c>
      <c r="R131" s="303"/>
      <c r="S131" s="46">
        <v>0.88541666666666619</v>
      </c>
      <c r="T131" s="118">
        <v>0.89678240740740689</v>
      </c>
      <c r="U131" s="109">
        <v>13.333333333333233</v>
      </c>
      <c r="V131" s="110">
        <v>16.38046019018115</v>
      </c>
      <c r="W131" s="111"/>
      <c r="X131" s="114"/>
      <c r="Y131" s="294"/>
      <c r="Z131" s="295"/>
      <c r="AA131" s="170">
        <f t="shared" si="57"/>
        <v>-347.34412944409587</v>
      </c>
      <c r="AB131" s="108">
        <f t="shared" si="58"/>
        <v>0.90351551959886223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1272</v>
      </c>
      <c r="G132" s="119">
        <f t="shared" si="59"/>
        <v>31494.720000000001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3252.2847501443584</v>
      </c>
      <c r="N132" s="104">
        <f t="shared" si="53"/>
        <v>813.07118753608961</v>
      </c>
      <c r="O132" s="121">
        <f t="shared" si="54"/>
        <v>0</v>
      </c>
      <c r="P132" s="122">
        <f t="shared" si="55"/>
        <v>-86.92881246391039</v>
      </c>
      <c r="Q132" s="123">
        <f t="shared" si="56"/>
        <v>0.90341243059565512</v>
      </c>
      <c r="R132" s="303"/>
      <c r="S132" s="46">
        <v>0.90624999999999944</v>
      </c>
      <c r="T132" s="118">
        <v>0.92253472222222166</v>
      </c>
      <c r="U132" s="109">
        <v>13.63333333333328</v>
      </c>
      <c r="V132" s="110">
        <v>23.466579916353389</v>
      </c>
      <c r="W132" s="124"/>
      <c r="X132" s="125"/>
      <c r="Y132" s="294"/>
      <c r="Z132" s="295"/>
      <c r="AA132" s="170">
        <f t="shared" si="57"/>
        <v>-347.71524985564156</v>
      </c>
      <c r="AB132" s="108">
        <f t="shared" si="58"/>
        <v>0.90341243059565512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1597</v>
      </c>
      <c r="G133" s="119">
        <f t="shared" si="59"/>
        <v>29033.46</v>
      </c>
      <c r="H133" s="60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3251.3634114390848</v>
      </c>
      <c r="N133" s="104">
        <f t="shared" si="53"/>
        <v>1083.7878038130282</v>
      </c>
      <c r="O133" s="121">
        <f t="shared" si="54"/>
        <v>0</v>
      </c>
      <c r="P133" s="122">
        <f t="shared" si="55"/>
        <v>-116.21219618697182</v>
      </c>
      <c r="Q133" s="123">
        <f t="shared" si="56"/>
        <v>0.9031565031775235</v>
      </c>
      <c r="R133" s="303"/>
      <c r="S133" s="46">
        <v>0.93263888888888824</v>
      </c>
      <c r="T133" s="118">
        <v>0.95310185185185126</v>
      </c>
      <c r="U133" s="109">
        <v>14.549999999999876</v>
      </c>
      <c r="V133" s="110">
        <v>29.470713628283448</v>
      </c>
      <c r="W133" s="124"/>
      <c r="X133" s="125"/>
      <c r="Y133" s="294"/>
      <c r="Z133" s="295"/>
      <c r="AA133" s="170">
        <f t="shared" si="57"/>
        <v>-348.63658856091524</v>
      </c>
      <c r="AB133" s="108">
        <f t="shared" si="58"/>
        <v>0.9031565031775235</v>
      </c>
      <c r="AC133" s="308"/>
    </row>
    <row r="134" spans="1:29" ht="15.75" customHeight="1">
      <c r="A134" s="298"/>
      <c r="B134" s="98" t="s">
        <v>118</v>
      </c>
      <c r="C134" s="292" t="s">
        <v>136</v>
      </c>
      <c r="D134" s="293"/>
      <c r="E134" s="99">
        <v>17.89</v>
      </c>
      <c r="F134" s="100">
        <v>2488</v>
      </c>
      <c r="G134" s="119">
        <f t="shared" si="59"/>
        <v>44510.32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3254.1173768379335</v>
      </c>
      <c r="N134" s="104">
        <f t="shared" si="53"/>
        <v>813.52934420948338</v>
      </c>
      <c r="O134" s="121">
        <f t="shared" si="54"/>
        <v>0</v>
      </c>
      <c r="P134" s="122">
        <f t="shared" si="55"/>
        <v>-86.470655790516616</v>
      </c>
      <c r="Q134" s="123">
        <f t="shared" si="56"/>
        <v>0.90392149356609264</v>
      </c>
      <c r="R134" s="303"/>
      <c r="S134" s="46">
        <v>0.96249999999999936</v>
      </c>
      <c r="T134" s="118">
        <v>0.99435185185185126</v>
      </c>
      <c r="U134" s="109">
        <v>13.533333333333264</v>
      </c>
      <c r="V134" s="110">
        <v>45.874190360354255</v>
      </c>
      <c r="W134" s="124"/>
      <c r="X134" s="125"/>
      <c r="Y134" s="294"/>
      <c r="Z134" s="295"/>
      <c r="AA134" s="170">
        <f t="shared" si="57"/>
        <v>-345.88262316206647</v>
      </c>
      <c r="AB134" s="108">
        <f t="shared" si="58"/>
        <v>0.90392149356609264</v>
      </c>
      <c r="AC134" s="308"/>
    </row>
    <row r="135" spans="1:29" ht="15.75" customHeight="1">
      <c r="A135" s="298"/>
      <c r="B135" s="98" t="s">
        <v>118</v>
      </c>
      <c r="C135" s="292" t="s">
        <v>141</v>
      </c>
      <c r="D135" s="293"/>
      <c r="E135" s="99">
        <v>14.28</v>
      </c>
      <c r="F135" s="100">
        <v>7599</v>
      </c>
      <c r="G135" s="119">
        <f t="shared" si="59"/>
        <v>108513.72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3255.4009547016217</v>
      </c>
      <c r="N135" s="104">
        <f t="shared" si="53"/>
        <v>1085.1336515672072</v>
      </c>
      <c r="O135" s="121">
        <f t="shared" si="54"/>
        <v>0</v>
      </c>
      <c r="P135" s="122">
        <f t="shared" si="55"/>
        <v>-114.86634843279285</v>
      </c>
      <c r="Q135" s="123">
        <f t="shared" si="56"/>
        <v>0.90427804297267267</v>
      </c>
      <c r="R135" s="303"/>
      <c r="S135" s="46">
        <v>1.004166666666666</v>
      </c>
      <c r="T135" s="118">
        <v>1.1014236111111104</v>
      </c>
      <c r="U135" s="109">
        <v>14.133333333333198</v>
      </c>
      <c r="V135" s="110">
        <v>140.05648039806201</v>
      </c>
      <c r="W135" s="124"/>
      <c r="X135" s="125"/>
      <c r="Y135" s="294"/>
      <c r="Z135" s="295"/>
      <c r="AA135" s="170">
        <f t="shared" si="57"/>
        <v>-344.59904529837831</v>
      </c>
      <c r="AB135" s="108">
        <f t="shared" si="58"/>
        <v>0.90427804297267267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3253.243208342848</v>
      </c>
      <c r="N140" s="136">
        <f>M140/L140</f>
        <v>848.67214130682987</v>
      </c>
      <c r="O140" s="137">
        <f>L140-I140</f>
        <v>0</v>
      </c>
      <c r="P140" s="138">
        <f>N140-K140</f>
        <v>-90.45829347577876</v>
      </c>
      <c r="Q140" s="139">
        <f>N140/K140</f>
        <v>0.90367866898412441</v>
      </c>
      <c r="R140" s="304"/>
      <c r="S140" s="140">
        <v>0.73402777777777772</v>
      </c>
      <c r="T140" s="141">
        <v>1.1014236111111104</v>
      </c>
      <c r="U140" s="142"/>
      <c r="V140" s="164"/>
      <c r="W140" s="165"/>
      <c r="X140" s="136"/>
      <c r="Y140" s="290"/>
      <c r="Z140" s="291"/>
      <c r="AA140" s="172">
        <f>M140-J140</f>
        <v>-346.75679165715201</v>
      </c>
      <c r="AB140" s="139">
        <f>M140/J140</f>
        <v>0.90367866898412441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44" priority="1" operator="greaterThan">
      <formula>0</formula>
    </cfRule>
  </conditionalFormatting>
  <conditionalFormatting sqref="P5:P140 AA5:AA140">
    <cfRule type="cellIs" dxfId="343" priority="4" operator="lessThan">
      <formula>0</formula>
    </cfRule>
  </conditionalFormatting>
  <conditionalFormatting sqref="Q5:Q140 AB5:AB140">
    <cfRule type="cellIs" dxfId="342" priority="2" operator="greaterThan">
      <formula>1</formula>
    </cfRule>
    <cfRule type="cellIs" dxfId="341" priority="3" operator="lessThan">
      <formula>0.8</formula>
    </cfRule>
  </conditionalFormatting>
  <conditionalFormatting sqref="AC5:AC6 R5:R140 AC73:AC78">
    <cfRule type="cellIs" dxfId="340" priority="5" operator="lessThan">
      <formula>0.8</formula>
    </cfRule>
  </conditionalFormatting>
  <conditionalFormatting sqref="AC12:AC20">
    <cfRule type="cellIs" dxfId="339" priority="12" operator="lessThan">
      <formula>0.8</formula>
    </cfRule>
  </conditionalFormatting>
  <conditionalFormatting sqref="AC22">
    <cfRule type="cellIs" dxfId="338" priority="11" operator="lessThan">
      <formula>0.8</formula>
    </cfRule>
  </conditionalFormatting>
  <conditionalFormatting sqref="AC39">
    <cfRule type="cellIs" dxfId="337" priority="7" operator="lessThan">
      <formula>0.8</formula>
    </cfRule>
  </conditionalFormatting>
  <conditionalFormatting sqref="AC56:AC61">
    <cfRule type="cellIs" dxfId="336" priority="6" operator="lessThan">
      <formula>0.8</formula>
    </cfRule>
  </conditionalFormatting>
  <conditionalFormatting sqref="AC90">
    <cfRule type="cellIs" dxfId="335" priority="10" operator="lessThan">
      <formula>0.8</formula>
    </cfRule>
  </conditionalFormatting>
  <conditionalFormatting sqref="AC107">
    <cfRule type="cellIs" dxfId="334" priority="9" operator="lessThan">
      <formula>0.8</formula>
    </cfRule>
  </conditionalFormatting>
  <conditionalFormatting sqref="AC124:AC129">
    <cfRule type="cellIs" dxfId="333" priority="8" operator="lessThan">
      <formula>0.8</formula>
    </cfRule>
  </conditionalFormatting>
  <dataValidations count="1">
    <dataValidation type="list" allowBlank="1" showInputMessage="1" showErrorMessage="1" sqref="Y5:Z140" xr:uid="{3F05872D-DED1-4366-870A-12264ABAA9C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28B-28FF-4782-BD29-ACDC0C3D95F5}">
  <sheetPr codeName="工作表33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J52" sqref="J52"/>
      <selection pane="bottomLeft" activeCell="J52" sqref="J5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94680</v>
      </c>
      <c r="E1" s="86" t="s">
        <v>3</v>
      </c>
      <c r="F1" s="87">
        <f>SUM(G5:G140)</f>
        <v>3939572.9599999995</v>
      </c>
      <c r="G1" s="88" t="s">
        <v>84</v>
      </c>
      <c r="H1" s="89">
        <f>L21+L38+L55+L72+L89+L106+L123+L140</f>
        <v>137.67857142857144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46280</v>
      </c>
      <c r="B2" s="348"/>
      <c r="C2" s="90" t="s">
        <v>40</v>
      </c>
      <c r="D2" s="91">
        <f>AVERAGE(N21,N38,N55,N72,N89,N106,N123,N140)</f>
        <v>203.84748496738766</v>
      </c>
      <c r="E2" s="91" t="s">
        <v>91</v>
      </c>
      <c r="F2" s="92">
        <f>F1/D1</f>
        <v>41.609346852555973</v>
      </c>
      <c r="G2" s="93" t="s">
        <v>92</v>
      </c>
      <c r="H2" s="94">
        <f>COUNT(H5:H140)</f>
        <v>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3774</v>
      </c>
      <c r="G5" s="146">
        <f t="shared" ref="G5:G7" si="0">E5*F5</f>
        <v>74347.8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1084.047288176849</v>
      </c>
      <c r="N5" s="150">
        <f>M5/L5</f>
        <v>83.388252936680686</v>
      </c>
      <c r="O5" s="152">
        <f>L5-I5</f>
        <v>0</v>
      </c>
      <c r="P5" s="153">
        <f>N5-K5</f>
        <v>-8.9194393710116202</v>
      </c>
      <c r="Q5" s="154">
        <f>N5/K5</f>
        <v>0.90337274014737412</v>
      </c>
      <c r="R5" s="302">
        <f>Q21</f>
        <v>0.90281390360389435</v>
      </c>
      <c r="S5" s="155">
        <v>0.20833333333333334</v>
      </c>
      <c r="T5" s="156">
        <v>0.35339120370370369</v>
      </c>
      <c r="U5" s="157"/>
      <c r="V5" s="158">
        <v>208.88387662573913</v>
      </c>
      <c r="W5" s="179"/>
      <c r="X5" s="150"/>
      <c r="Y5" s="12"/>
      <c r="Z5" s="196"/>
      <c r="AA5" s="305"/>
      <c r="AB5" s="306"/>
      <c r="AC5" s="12"/>
      <c r="AD5" s="196"/>
      <c r="AE5" s="176">
        <f>M5-J5</f>
        <v>-115.95271182315105</v>
      </c>
      <c r="AF5" s="130">
        <f>M5/J5</f>
        <v>0.90337274014737412</v>
      </c>
      <c r="AG5" s="381">
        <f>AF21</f>
        <v>0.90281390360389435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4188</v>
      </c>
      <c r="G6" s="101">
        <f t="shared" si="0"/>
        <v>236328.84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1805.5548219448408</v>
      </c>
      <c r="N6" s="104">
        <f>M6/L6</f>
        <v>75.231450914368367</v>
      </c>
      <c r="O6" s="106">
        <f>L6-I6</f>
        <v>0</v>
      </c>
      <c r="P6" s="107">
        <f>N6-K6</f>
        <v>-8.1018824189649621</v>
      </c>
      <c r="Q6" s="108">
        <f>N6/K6</f>
        <v>0.90277741097242048</v>
      </c>
      <c r="R6" s="303"/>
      <c r="S6" s="46">
        <v>0.3569444444444444</v>
      </c>
      <c r="T6" s="47">
        <v>0.45358796296296289</v>
      </c>
      <c r="U6" s="109">
        <v>5.1166666666666138</v>
      </c>
      <c r="V6" s="110">
        <v>139.17051808448304</v>
      </c>
      <c r="W6" s="111">
        <v>0.45358796296296289</v>
      </c>
      <c r="X6" s="114">
        <v>0.49166666666666659</v>
      </c>
      <c r="Y6" s="12"/>
      <c r="Z6" s="196"/>
      <c r="AA6" s="294"/>
      <c r="AB6" s="295"/>
      <c r="AC6" s="12"/>
      <c r="AD6" s="196"/>
      <c r="AE6" s="115">
        <f>M6-J6</f>
        <v>-194.4451780551592</v>
      </c>
      <c r="AF6" s="108">
        <f>M6/J6</f>
        <v>0.90277741097242037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5012</v>
      </c>
      <c r="G7" s="101">
        <f t="shared" si="0"/>
        <v>298314.23999999999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1805.0301886185607</v>
      </c>
      <c r="N7" s="104">
        <f>M7/L7</f>
        <v>75.20959119244003</v>
      </c>
      <c r="O7" s="106">
        <f>L7-I7</f>
        <v>0</v>
      </c>
      <c r="P7" s="107">
        <f>N7-K7</f>
        <v>-8.1237421408932988</v>
      </c>
      <c r="Q7" s="108">
        <f>N7/K7</f>
        <v>0.90251509430928045</v>
      </c>
      <c r="R7" s="303"/>
      <c r="S7" s="46">
        <v>0.49166666666666659</v>
      </c>
      <c r="T7" s="47">
        <v>0.60736111111111102</v>
      </c>
      <c r="U7" s="109">
        <v>54.833333333333329</v>
      </c>
      <c r="V7" s="110">
        <v>166.60109171367893</v>
      </c>
      <c r="W7" s="111"/>
      <c r="X7" s="114"/>
      <c r="Y7" s="12"/>
      <c r="Z7" s="196"/>
      <c r="AA7" s="294"/>
      <c r="AB7" s="295"/>
      <c r="AC7" s="12"/>
      <c r="AD7" s="196"/>
      <c r="AE7" s="115">
        <f>M7-J7</f>
        <v>-194.96981138143929</v>
      </c>
      <c r="AF7" s="108">
        <f>M7/J7</f>
        <v>0.90251509430928034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1564.8774329134169</v>
      </c>
      <c r="N21" s="136">
        <f t="shared" ref="N21:N27" si="5">M21/L21</f>
        <v>76.96118522525002</v>
      </c>
      <c r="O21" s="137">
        <f t="shared" ref="O21:O27" si="6">L21-I21</f>
        <v>0</v>
      </c>
      <c r="P21" s="138">
        <f t="shared" ref="P21:P27" si="7">N21-K21</f>
        <v>-8.2847164140942482</v>
      </c>
      <c r="Q21" s="139">
        <f t="shared" ref="Q21:Q27" si="8">N21/K21</f>
        <v>0.90281390360389435</v>
      </c>
      <c r="R21" s="304"/>
      <c r="S21" s="140">
        <v>0.20833333333333334</v>
      </c>
      <c r="T21" s="141">
        <v>0.60736111111111102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0</v>
      </c>
      <c r="AD21" s="178">
        <f>SUM(AD5:AD20)</f>
        <v>0</v>
      </c>
      <c r="AE21" s="166">
        <f t="shared" ref="AE21:AE27" si="9">M21-J21</f>
        <v>-168.45590041991636</v>
      </c>
      <c r="AF21" s="139">
        <f t="shared" ref="AF21:AF27" si="10">M21/J21</f>
        <v>0.90281390360389435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2151</v>
      </c>
      <c r="G22" s="146">
        <f t="shared" ref="G22:G27" si="11">E22*F22</f>
        <v>78403.950000000012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1895.168342237499</v>
      </c>
      <c r="N22" s="150">
        <f t="shared" si="5"/>
        <v>94.758417111874948</v>
      </c>
      <c r="O22" s="152">
        <f t="shared" si="6"/>
        <v>0</v>
      </c>
      <c r="P22" s="153">
        <f t="shared" si="7"/>
        <v>-10.241582888125052</v>
      </c>
      <c r="Q22" s="154">
        <f t="shared" si="8"/>
        <v>0.90246111535119</v>
      </c>
      <c r="R22" s="302">
        <f>Q38</f>
        <v>0.87500011261926969</v>
      </c>
      <c r="S22" s="155">
        <v>0.20833333333333334</v>
      </c>
      <c r="T22" s="156">
        <v>0.25561342592592595</v>
      </c>
      <c r="U22" s="157"/>
      <c r="V22" s="158">
        <v>68.099491281934064</v>
      </c>
      <c r="W22" s="95"/>
      <c r="X22" s="96"/>
      <c r="Y22" s="12"/>
      <c r="Z22" s="196"/>
      <c r="AA22" s="305"/>
      <c r="AB22" s="306"/>
      <c r="AC22" s="12"/>
      <c r="AD22" s="196"/>
      <c r="AE22" s="113">
        <f t="shared" si="9"/>
        <v>-204.83165776250098</v>
      </c>
      <c r="AF22" s="154">
        <f t="shared" si="10"/>
        <v>0.90246111535119</v>
      </c>
      <c r="AG22" s="374">
        <f>AF38</f>
        <v>0.89651650883121892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991</v>
      </c>
      <c r="G23" s="101">
        <f t="shared" si="11"/>
        <v>50977.04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03"/>
      <c r="S23" s="46">
        <v>0.25972222222222219</v>
      </c>
      <c r="T23" s="47">
        <v>0.28262731481481479</v>
      </c>
      <c r="U23" s="109">
        <v>5.916666666666579</v>
      </c>
      <c r="V23" s="110">
        <v>32.993541006860063</v>
      </c>
      <c r="W23" s="111"/>
      <c r="X23" s="114"/>
      <c r="Y23" s="12"/>
      <c r="Z23" s="196"/>
      <c r="AA23" s="294"/>
      <c r="AB23" s="295"/>
      <c r="AC23" s="12"/>
      <c r="AD23" s="196"/>
      <c r="AE23" s="115">
        <f t="shared" si="9"/>
        <v>-197.82908455818688</v>
      </c>
      <c r="AF23" s="108">
        <f t="shared" si="10"/>
        <v>0.90108545772090654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3389</v>
      </c>
      <c r="G24" s="101">
        <f t="shared" si="11"/>
        <v>207034.01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 t="shared" si="12"/>
        <v>1804.6426614057978</v>
      </c>
      <c r="N24" s="104">
        <f t="shared" si="5"/>
        <v>90.23213307028989</v>
      </c>
      <c r="O24" s="106">
        <f t="shared" si="6"/>
        <v>0</v>
      </c>
      <c r="P24" s="107">
        <f t="shared" si="7"/>
        <v>-9.7678669297101095</v>
      </c>
      <c r="Q24" s="108">
        <f t="shared" si="8"/>
        <v>0.90232133070289888</v>
      </c>
      <c r="R24" s="303"/>
      <c r="S24" s="46">
        <v>0.2854166666666666</v>
      </c>
      <c r="T24" s="47">
        <v>0.36365740740740732</v>
      </c>
      <c r="U24" s="109">
        <v>5</v>
      </c>
      <c r="V24" s="110">
        <v>112.67604626037172</v>
      </c>
      <c r="W24" s="111"/>
      <c r="X24" s="114"/>
      <c r="Y24" s="12"/>
      <c r="Z24" s="196"/>
      <c r="AA24" s="294"/>
      <c r="AB24" s="295"/>
      <c r="AC24" s="12"/>
      <c r="AD24" s="196"/>
      <c r="AE24" s="115">
        <f t="shared" si="9"/>
        <v>-195.35733859420225</v>
      </c>
      <c r="AF24" s="108">
        <f t="shared" si="10"/>
        <v>0.90232133070289888</v>
      </c>
      <c r="AG24" s="375"/>
    </row>
    <row r="25" spans="1:33" ht="15.75" customHeight="1">
      <c r="A25" s="297"/>
      <c r="B25" s="161" t="s">
        <v>166</v>
      </c>
      <c r="C25" s="292" t="s">
        <v>247</v>
      </c>
      <c r="D25" s="293"/>
      <c r="E25" s="99">
        <v>24.35</v>
      </c>
      <c r="F25" s="109">
        <v>4087</v>
      </c>
      <c r="G25" s="101">
        <f t="shared" si="11"/>
        <v>99518.450000000012</v>
      </c>
      <c r="H25" s="26">
        <v>2</v>
      </c>
      <c r="I25" s="105">
        <v>21</v>
      </c>
      <c r="J25" s="103">
        <v>2790</v>
      </c>
      <c r="K25" s="104">
        <f t="shared" si="1"/>
        <v>132.85714285714286</v>
      </c>
      <c r="L25" s="105">
        <v>22</v>
      </c>
      <c r="M25" s="103">
        <f t="shared" si="12"/>
        <v>2419</v>
      </c>
      <c r="N25" s="104">
        <f t="shared" si="5"/>
        <v>109.95454545454545</v>
      </c>
      <c r="O25" s="106">
        <f t="shared" si="6"/>
        <v>1</v>
      </c>
      <c r="P25" s="107">
        <f t="shared" si="7"/>
        <v>-22.902597402597408</v>
      </c>
      <c r="Q25" s="108">
        <f t="shared" si="8"/>
        <v>0.82761485826001957</v>
      </c>
      <c r="R25" s="303"/>
      <c r="S25" s="46">
        <v>0.36666666666666659</v>
      </c>
      <c r="T25" s="47">
        <v>0.43706018518518508</v>
      </c>
      <c r="U25" s="109">
        <v>5</v>
      </c>
      <c r="V25" s="110">
        <v>101.37246796196774</v>
      </c>
      <c r="W25" s="111">
        <v>0.43706018518518508</v>
      </c>
      <c r="X25" s="114">
        <v>0.47569444444444431</v>
      </c>
      <c r="Y25" s="12"/>
      <c r="Z25" s="196"/>
      <c r="AA25" s="294"/>
      <c r="AB25" s="295"/>
      <c r="AC25" s="12"/>
      <c r="AD25" s="196"/>
      <c r="AE25" s="115">
        <f t="shared" si="9"/>
        <v>-371</v>
      </c>
      <c r="AF25" s="108">
        <f t="shared" si="10"/>
        <v>0.86702508960573477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3207</v>
      </c>
      <c r="G26" s="101">
        <f t="shared" si="11"/>
        <v>96113.79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 t="shared" si="12"/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0.47569444444444431</v>
      </c>
      <c r="T26" s="47">
        <v>0.52656249999999982</v>
      </c>
      <c r="U26" s="109">
        <v>55.63333333333329</v>
      </c>
      <c r="V26" s="110">
        <v>73.257239081890404</v>
      </c>
      <c r="W26" s="111"/>
      <c r="X26" s="114"/>
      <c r="Y26" s="12"/>
      <c r="Z26" s="196"/>
      <c r="AA26" s="294"/>
      <c r="AB26" s="295"/>
      <c r="AC26" s="12"/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 t="s">
        <v>166</v>
      </c>
      <c r="C27" s="292" t="s">
        <v>247</v>
      </c>
      <c r="D27" s="293"/>
      <c r="E27" s="99">
        <v>24.35</v>
      </c>
      <c r="F27" s="109">
        <v>5234</v>
      </c>
      <c r="G27" s="119">
        <f t="shared" si="11"/>
        <v>127447.90000000001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2424.9773483180102</v>
      </c>
      <c r="N27" s="104">
        <f t="shared" si="5"/>
        <v>110.22624310536411</v>
      </c>
      <c r="O27" s="106">
        <f t="shared" si="6"/>
        <v>1</v>
      </c>
      <c r="P27" s="107">
        <f t="shared" si="7"/>
        <v>-22.630899751778756</v>
      </c>
      <c r="Q27" s="108">
        <f t="shared" si="8"/>
        <v>0.82965989434145027</v>
      </c>
      <c r="R27" s="303"/>
      <c r="S27" s="46">
        <v>0.53055555555555545</v>
      </c>
      <c r="T27" s="118">
        <v>0.62048611111111096</v>
      </c>
      <c r="U27" s="109">
        <v>5.7500000000000995</v>
      </c>
      <c r="V27" s="110">
        <v>129.50224059528699</v>
      </c>
      <c r="W27" s="111"/>
      <c r="X27" s="114"/>
      <c r="Y27" s="12"/>
      <c r="Z27" s="196"/>
      <c r="AA27" s="294"/>
      <c r="AB27" s="295"/>
      <c r="AC27" s="12"/>
      <c r="AD27" s="196"/>
      <c r="AE27" s="115">
        <f t="shared" si="9"/>
        <v>-365.02265168198983</v>
      </c>
      <c r="AF27" s="108">
        <f t="shared" si="10"/>
        <v>0.86916750835770973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20.333333333333332</v>
      </c>
      <c r="J38" s="135">
        <f t="shared" si="13"/>
        <v>2411.6666666666665</v>
      </c>
      <c r="K38" s="136">
        <f t="shared" ref="K38" si="14">J38/I38</f>
        <v>118.60655737704919</v>
      </c>
      <c r="L38" s="134">
        <f t="shared" ref="L38:M38" si="15">AVERAGE(L22:L37)</f>
        <v>20.833333333333332</v>
      </c>
      <c r="M38" s="135">
        <f t="shared" si="15"/>
        <v>2162.0989804646229</v>
      </c>
      <c r="N38" s="136">
        <f t="shared" ref="N38:N44" si="16">M38/L38</f>
        <v>103.7807510623019</v>
      </c>
      <c r="O38" s="137">
        <f t="shared" ref="O38:O44" si="17">L38-I38</f>
        <v>0.5</v>
      </c>
      <c r="P38" s="138">
        <f t="shared" ref="P38:P44" si="18">N38-K38</f>
        <v>-14.825806314747282</v>
      </c>
      <c r="Q38" s="139">
        <f t="shared" ref="Q38:Q44" si="19">N38/K38</f>
        <v>0.87500011261926969</v>
      </c>
      <c r="R38" s="304"/>
      <c r="S38" s="140">
        <v>0.20833333333333334</v>
      </c>
      <c r="T38" s="141">
        <v>0.62048611111111096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0</v>
      </c>
      <c r="AD38" s="178">
        <f>SUM(AD22:AD37)</f>
        <v>0</v>
      </c>
      <c r="AE38" s="166">
        <f t="shared" ref="AE38:AE44" si="20">M38-J38</f>
        <v>-249.56768620204366</v>
      </c>
      <c r="AF38" s="139">
        <f t="shared" ref="AF38:AF44" si="21">M38/J38</f>
        <v>0.89651650883121892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2593</v>
      </c>
      <c r="G39" s="146">
        <f t="shared" ref="G39:G44" si="22">E39*F39</f>
        <v>185529.15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1806.0185926713989</v>
      </c>
      <c r="N39" s="150">
        <f t="shared" si="16"/>
        <v>82.091754212336312</v>
      </c>
      <c r="O39" s="152">
        <f t="shared" si="17"/>
        <v>0</v>
      </c>
      <c r="P39" s="153">
        <f t="shared" si="18"/>
        <v>-8.8173366967545945</v>
      </c>
      <c r="Q39" s="154">
        <f t="shared" si="19"/>
        <v>0.90300929633569949</v>
      </c>
      <c r="R39" s="302">
        <f>Q55</f>
        <v>0.90286398236579757</v>
      </c>
      <c r="S39" s="155">
        <v>0.20833333333333334</v>
      </c>
      <c r="T39" s="156">
        <v>0.26814814814814814</v>
      </c>
      <c r="U39" s="157"/>
      <c r="V39" s="158">
        <v>86.145292540909864</v>
      </c>
      <c r="W39" s="156"/>
      <c r="X39" s="167"/>
      <c r="Y39" s="12"/>
      <c r="Z39" s="196"/>
      <c r="AA39" s="305"/>
      <c r="AB39" s="306"/>
      <c r="AC39" s="12"/>
      <c r="AD39" s="196"/>
      <c r="AE39" s="113">
        <f t="shared" si="20"/>
        <v>-193.98140732860111</v>
      </c>
      <c r="AF39" s="154">
        <f t="shared" si="21"/>
        <v>0.90300929633569949</v>
      </c>
      <c r="AG39" s="307">
        <f>AF55</f>
        <v>0.90286398236579757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2759</v>
      </c>
      <c r="G40" s="101">
        <f t="shared" si="22"/>
        <v>164270.85999999999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1805.0273887531582</v>
      </c>
      <c r="N40" s="104">
        <f t="shared" si="16"/>
        <v>78.479451684919923</v>
      </c>
      <c r="O40" s="106">
        <f t="shared" si="17"/>
        <v>0</v>
      </c>
      <c r="P40" s="107">
        <f t="shared" si="18"/>
        <v>-8.4770700542105146</v>
      </c>
      <c r="Q40" s="108">
        <f t="shared" si="19"/>
        <v>0.90251369437657913</v>
      </c>
      <c r="R40" s="303"/>
      <c r="S40" s="46">
        <v>0.2722222222222222</v>
      </c>
      <c r="T40" s="47">
        <v>0.33590277777777777</v>
      </c>
      <c r="U40" s="109">
        <v>5.8666666666666512</v>
      </c>
      <c r="V40" s="110">
        <v>91.710519758012367</v>
      </c>
      <c r="W40" s="111"/>
      <c r="X40" s="114"/>
      <c r="Y40" s="12"/>
      <c r="Z40" s="196"/>
      <c r="AA40" s="294"/>
      <c r="AB40" s="295"/>
      <c r="AC40" s="12"/>
      <c r="AD40" s="196"/>
      <c r="AE40" s="115">
        <f t="shared" si="20"/>
        <v>-194.97261124684178</v>
      </c>
      <c r="AF40" s="108">
        <f t="shared" si="21"/>
        <v>0.90251369437657913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1417</v>
      </c>
      <c r="G41" s="101">
        <f t="shared" si="22"/>
        <v>90574.64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1807.4009003877168</v>
      </c>
      <c r="N41" s="104">
        <f t="shared" si="16"/>
        <v>75.308370849488199</v>
      </c>
      <c r="O41" s="106">
        <f t="shared" si="17"/>
        <v>0</v>
      </c>
      <c r="P41" s="107">
        <f t="shared" si="18"/>
        <v>-8.0249624838451297</v>
      </c>
      <c r="Q41" s="108">
        <f t="shared" si="19"/>
        <v>0.90370045019385847</v>
      </c>
      <c r="R41" s="303"/>
      <c r="S41" s="46">
        <v>0.33958333333333329</v>
      </c>
      <c r="T41" s="47">
        <v>0.37224537037037031</v>
      </c>
      <c r="U41" s="109">
        <v>5.2999999999999492</v>
      </c>
      <c r="V41" s="110">
        <v>47.039923451272948</v>
      </c>
      <c r="W41" s="111"/>
      <c r="X41" s="114"/>
      <c r="Y41" s="12"/>
      <c r="Z41" s="196"/>
      <c r="AA41" s="294"/>
      <c r="AB41" s="295"/>
      <c r="AC41" s="12"/>
      <c r="AD41" s="196"/>
      <c r="AE41" s="115">
        <f t="shared" si="20"/>
        <v>-192.59909961228323</v>
      </c>
      <c r="AF41" s="108">
        <f t="shared" si="21"/>
        <v>0.90370045019385836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1012</v>
      </c>
      <c r="G42" s="101">
        <f t="shared" si="22"/>
        <v>70091.12000000001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1802.9271364054466</v>
      </c>
      <c r="N42" s="104">
        <f t="shared" si="16"/>
        <v>75.121964016893614</v>
      </c>
      <c r="O42" s="106">
        <f t="shared" si="17"/>
        <v>0</v>
      </c>
      <c r="P42" s="107">
        <f t="shared" si="18"/>
        <v>-8.2113693164397148</v>
      </c>
      <c r="Q42" s="108">
        <f t="shared" si="19"/>
        <v>0.90146356820272344</v>
      </c>
      <c r="R42" s="303"/>
      <c r="S42" s="46">
        <v>0.37569444444444439</v>
      </c>
      <c r="T42" s="47">
        <v>0.39907407407407403</v>
      </c>
      <c r="U42" s="109">
        <v>4.9666666666666703</v>
      </c>
      <c r="V42" s="110">
        <v>33.6785656912677</v>
      </c>
      <c r="W42" s="111"/>
      <c r="X42" s="114"/>
      <c r="Y42" s="12"/>
      <c r="Z42" s="196"/>
      <c r="AA42" s="294"/>
      <c r="AB42" s="295"/>
      <c r="AC42" s="12"/>
      <c r="AD42" s="196"/>
      <c r="AE42" s="115">
        <f t="shared" si="20"/>
        <v>-197.07286359455338</v>
      </c>
      <c r="AF42" s="108">
        <f t="shared" si="21"/>
        <v>0.90146356820272333</v>
      </c>
      <c r="AG42" s="308"/>
    </row>
    <row r="43" spans="1:33" ht="15.75" customHeight="1">
      <c r="A43" s="311"/>
      <c r="B43" s="161" t="s">
        <v>171</v>
      </c>
      <c r="C43" s="292" t="s">
        <v>177</v>
      </c>
      <c r="D43" s="293"/>
      <c r="E43" s="99">
        <v>53.76</v>
      </c>
      <c r="F43" s="100">
        <v>3377</v>
      </c>
      <c r="G43" s="101">
        <f t="shared" si="22"/>
        <v>181547.51999999999</v>
      </c>
      <c r="H43" s="13"/>
      <c r="I43" s="102">
        <v>20</v>
      </c>
      <c r="J43" s="103">
        <v>2000</v>
      </c>
      <c r="K43" s="104">
        <f t="shared" si="1"/>
        <v>100</v>
      </c>
      <c r="L43" s="105">
        <v>20</v>
      </c>
      <c r="M43" s="103">
        <f t="shared" si="23"/>
        <v>1806.8443887848186</v>
      </c>
      <c r="N43" s="104">
        <f t="shared" si="16"/>
        <v>90.342219439240935</v>
      </c>
      <c r="O43" s="106">
        <f t="shared" si="17"/>
        <v>0</v>
      </c>
      <c r="P43" s="107">
        <f t="shared" si="18"/>
        <v>-9.6577805607590648</v>
      </c>
      <c r="Q43" s="108">
        <f t="shared" si="19"/>
        <v>0.90342219439240934</v>
      </c>
      <c r="R43" s="303"/>
      <c r="S43" s="46">
        <v>0.40208333333333324</v>
      </c>
      <c r="T43" s="47">
        <v>0.4799537037037036</v>
      </c>
      <c r="U43" s="109">
        <v>5</v>
      </c>
      <c r="V43" s="110">
        <v>112.14026025576599</v>
      </c>
      <c r="W43" s="111">
        <v>0.4799537037037036</v>
      </c>
      <c r="X43" s="114">
        <v>0.51874999999999993</v>
      </c>
      <c r="Y43" s="12"/>
      <c r="Z43" s="196"/>
      <c r="AA43" s="294"/>
      <c r="AB43" s="295"/>
      <c r="AC43" s="12"/>
      <c r="AD43" s="196"/>
      <c r="AE43" s="115">
        <f t="shared" si="20"/>
        <v>-193.15561121518135</v>
      </c>
      <c r="AF43" s="108">
        <f t="shared" si="21"/>
        <v>0.90342219439240934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4066</v>
      </c>
      <c r="G44" s="119">
        <f t="shared" si="22"/>
        <v>238552.22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1806.1493813870329</v>
      </c>
      <c r="N44" s="104">
        <f t="shared" si="16"/>
        <v>78.528233973349259</v>
      </c>
      <c r="O44" s="106">
        <f t="shared" si="17"/>
        <v>0</v>
      </c>
      <c r="P44" s="107">
        <f t="shared" si="18"/>
        <v>-8.4282877657811781</v>
      </c>
      <c r="Q44" s="108">
        <f t="shared" si="19"/>
        <v>0.90307469069351642</v>
      </c>
      <c r="R44" s="303"/>
      <c r="S44" s="46">
        <v>0.51874999999999993</v>
      </c>
      <c r="T44" s="118">
        <v>0.6125462962962962</v>
      </c>
      <c r="U44" s="109">
        <v>55.866666666666717</v>
      </c>
      <c r="V44" s="110">
        <v>135.07188414983199</v>
      </c>
      <c r="W44" s="111"/>
      <c r="X44" s="114"/>
      <c r="Y44" s="12"/>
      <c r="Z44" s="196"/>
      <c r="AA44" s="294"/>
      <c r="AB44" s="295"/>
      <c r="AC44" s="12"/>
      <c r="AD44" s="196"/>
      <c r="AE44" s="115">
        <f t="shared" si="20"/>
        <v>-193.85061861296708</v>
      </c>
      <c r="AF44" s="108">
        <f t="shared" si="21"/>
        <v>0.90307469069351642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22.666666666666668</v>
      </c>
      <c r="J55" s="135">
        <f t="shared" si="24"/>
        <v>2000</v>
      </c>
      <c r="K55" s="136">
        <f t="shared" ref="K55" si="25">J55/I55</f>
        <v>88.235294117647058</v>
      </c>
      <c r="L55" s="134">
        <f t="shared" ref="L55:M55" si="26">AVERAGE(L39:L54)</f>
        <v>22.666666666666668</v>
      </c>
      <c r="M55" s="135">
        <f t="shared" si="26"/>
        <v>1805.7279647315952</v>
      </c>
      <c r="N55" s="136">
        <f t="shared" ref="N55:N62" si="27">M55/L55</f>
        <v>79.664469032276259</v>
      </c>
      <c r="O55" s="137">
        <f t="shared" ref="O55:O62" si="28">L55-I55</f>
        <v>0</v>
      </c>
      <c r="P55" s="138">
        <f t="shared" ref="P55:P62" si="29">N55-K55</f>
        <v>-8.5708250853707995</v>
      </c>
      <c r="Q55" s="139">
        <f t="shared" ref="Q55:Q62" si="30">N55/K55</f>
        <v>0.90286398236579757</v>
      </c>
      <c r="R55" s="304"/>
      <c r="S55" s="140">
        <v>0.20833333333333334</v>
      </c>
      <c r="T55" s="141">
        <v>0.6125462962962962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0</v>
      </c>
      <c r="AD55" s="189">
        <f>SUM(AD39:AD54)</f>
        <v>0</v>
      </c>
      <c r="AE55" s="166">
        <f t="shared" ref="AE55:AE62" si="31">M55-J55</f>
        <v>-194.27203526840481</v>
      </c>
      <c r="AF55" s="139">
        <f t="shared" ref="AF55:AF62" si="32">M55/J55</f>
        <v>0.90286398236579757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1635</v>
      </c>
      <c r="G56" s="146">
        <f t="shared" ref="G56:G62" si="33">E56*F56</f>
        <v>47186.1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3192.7934728031523</v>
      </c>
      <c r="N56" s="150">
        <f t="shared" si="27"/>
        <v>177.37741515573069</v>
      </c>
      <c r="O56" s="152">
        <f t="shared" si="28"/>
        <v>0</v>
      </c>
      <c r="P56" s="153">
        <f t="shared" si="29"/>
        <v>-22.622584844269312</v>
      </c>
      <c r="Q56" s="154">
        <f t="shared" si="30"/>
        <v>0.88688707577865344</v>
      </c>
      <c r="R56" s="302">
        <f>Q72</f>
        <v>0.9009473932473645</v>
      </c>
      <c r="S56" s="155">
        <v>0.25</v>
      </c>
      <c r="T56" s="156">
        <v>0.27133101851851854</v>
      </c>
      <c r="U56" s="157"/>
      <c r="V56" s="158">
        <v>30.725444923273383</v>
      </c>
      <c r="W56" s="156"/>
      <c r="X56" s="167"/>
      <c r="Y56" s="12"/>
      <c r="Z56" s="196"/>
      <c r="AA56" s="305"/>
      <c r="AB56" s="306"/>
      <c r="AC56" s="12"/>
      <c r="AD56" s="196"/>
      <c r="AE56" s="113">
        <f t="shared" si="31"/>
        <v>-407.20652719684767</v>
      </c>
      <c r="AF56" s="154">
        <f t="shared" si="32"/>
        <v>0.88688707577865344</v>
      </c>
      <c r="AG56" s="307">
        <f>AF72</f>
        <v>0.9009473932473645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1011</v>
      </c>
      <c r="G57" s="101">
        <f t="shared" si="33"/>
        <v>37134.03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3191.9798577940792</v>
      </c>
      <c r="N57" s="104">
        <f t="shared" si="27"/>
        <v>151.99904084733711</v>
      </c>
      <c r="O57" s="106">
        <f t="shared" si="28"/>
        <v>0</v>
      </c>
      <c r="P57" s="107">
        <f t="shared" si="29"/>
        <v>-19.429530581234303</v>
      </c>
      <c r="Q57" s="108">
        <f t="shared" si="30"/>
        <v>0.88666107160946661</v>
      </c>
      <c r="R57" s="303"/>
      <c r="S57" s="46">
        <v>0.27499999999999997</v>
      </c>
      <c r="T57" s="47">
        <v>0.28819444444444442</v>
      </c>
      <c r="U57" s="109">
        <v>5.2833333333332533</v>
      </c>
      <c r="V57" s="110">
        <v>19.003879317058427</v>
      </c>
      <c r="W57" s="111"/>
      <c r="X57" s="114"/>
      <c r="Y57" s="12"/>
      <c r="Z57" s="196"/>
      <c r="AA57" s="294"/>
      <c r="AB57" s="295"/>
      <c r="AC57" s="12"/>
      <c r="AD57" s="196"/>
      <c r="AE57" s="115">
        <f t="shared" si="31"/>
        <v>-408.02014220592082</v>
      </c>
      <c r="AF57" s="108">
        <f t="shared" si="32"/>
        <v>0.88666107160946639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1919</v>
      </c>
      <c r="G58" s="101">
        <f t="shared" si="33"/>
        <v>84359.24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3268.3112261909</v>
      </c>
      <c r="N58" s="104">
        <f t="shared" si="27"/>
        <v>142.10048809525651</v>
      </c>
      <c r="O58" s="106">
        <f t="shared" si="28"/>
        <v>0</v>
      </c>
      <c r="P58" s="107">
        <f t="shared" si="29"/>
        <v>-14.421251035178273</v>
      </c>
      <c r="Q58" s="108">
        <f t="shared" si="30"/>
        <v>0.90786422949747214</v>
      </c>
      <c r="R58" s="303"/>
      <c r="S58" s="46">
        <v>0.29166666666666663</v>
      </c>
      <c r="T58" s="47">
        <v>0.31612268518518516</v>
      </c>
      <c r="U58" s="109">
        <v>4.9999999999999822</v>
      </c>
      <c r="V58" s="110">
        <v>35.229203105663707</v>
      </c>
      <c r="W58" s="111"/>
      <c r="X58" s="114"/>
      <c r="Y58" s="12"/>
      <c r="Z58" s="196"/>
      <c r="AA58" s="294"/>
      <c r="AB58" s="295"/>
      <c r="AC58" s="12"/>
      <c r="AD58" s="196"/>
      <c r="AE58" s="115">
        <f t="shared" si="31"/>
        <v>-331.68877380909998</v>
      </c>
      <c r="AF58" s="108">
        <f t="shared" si="32"/>
        <v>0.90786422949747225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1378</v>
      </c>
      <c r="G59" s="101">
        <f t="shared" si="33"/>
        <v>64669.54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3260.2426424568312</v>
      </c>
      <c r="N59" s="104">
        <f t="shared" si="27"/>
        <v>141.74968010681874</v>
      </c>
      <c r="O59" s="106">
        <f t="shared" si="28"/>
        <v>0</v>
      </c>
      <c r="P59" s="107">
        <f t="shared" si="29"/>
        <v>-14.772059023616038</v>
      </c>
      <c r="Q59" s="108">
        <f t="shared" si="30"/>
        <v>0.9056229562380087</v>
      </c>
      <c r="R59" s="303"/>
      <c r="S59" s="46">
        <v>0.31944444444444442</v>
      </c>
      <c r="T59" s="47">
        <v>0.33704861111111106</v>
      </c>
      <c r="U59" s="109">
        <v>4.783333333333335</v>
      </c>
      <c r="V59" s="110">
        <v>25.360075634644964</v>
      </c>
      <c r="W59" s="111"/>
      <c r="X59" s="114"/>
      <c r="Y59" s="12"/>
      <c r="Z59" s="196"/>
      <c r="AA59" s="294"/>
      <c r="AB59" s="295"/>
      <c r="AC59" s="12"/>
      <c r="AD59" s="196"/>
      <c r="AE59" s="197">
        <f t="shared" si="31"/>
        <v>-339.75735754316884</v>
      </c>
      <c r="AF59" s="198">
        <f t="shared" si="32"/>
        <v>0.9056229562380087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2831</v>
      </c>
      <c r="G60" s="101">
        <f t="shared" si="33"/>
        <v>103982.62999999999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3259.9381917882151</v>
      </c>
      <c r="N60" s="104">
        <f t="shared" si="27"/>
        <v>171.57569430464289</v>
      </c>
      <c r="O60" s="106">
        <f t="shared" si="28"/>
        <v>0</v>
      </c>
      <c r="P60" s="107">
        <f t="shared" si="29"/>
        <v>-17.897989905883435</v>
      </c>
      <c r="Q60" s="108">
        <f t="shared" si="30"/>
        <v>0.90553838660783748</v>
      </c>
      <c r="R60" s="303"/>
      <c r="S60" s="46">
        <v>0.34027777777777773</v>
      </c>
      <c r="T60" s="47">
        <v>0.37645833333333328</v>
      </c>
      <c r="U60" s="109">
        <v>4.6500000000000075</v>
      </c>
      <c r="V60" s="110">
        <v>52.105282372493249</v>
      </c>
      <c r="W60" s="111"/>
      <c r="X60" s="114"/>
      <c r="Y60" s="12"/>
      <c r="Z60" s="196"/>
      <c r="AA60" s="294"/>
      <c r="AB60" s="295"/>
      <c r="AC60" s="12"/>
      <c r="AD60" s="196"/>
      <c r="AE60" s="197">
        <f t="shared" si="31"/>
        <v>-340.06180821178486</v>
      </c>
      <c r="AF60" s="198">
        <f t="shared" si="32"/>
        <v>0.90553838660783759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4712</v>
      </c>
      <c r="G61" s="119">
        <f t="shared" si="33"/>
        <v>178113.59999999998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3267.2089188004156</v>
      </c>
      <c r="N61" s="104">
        <f t="shared" si="27"/>
        <v>163.36044594002078</v>
      </c>
      <c r="O61" s="106">
        <f t="shared" si="28"/>
        <v>0</v>
      </c>
      <c r="P61" s="107">
        <f t="shared" si="29"/>
        <v>-16.639554059979218</v>
      </c>
      <c r="Q61" s="108">
        <f t="shared" si="30"/>
        <v>0.9075580330001155</v>
      </c>
      <c r="R61" s="303"/>
      <c r="S61" s="46">
        <v>0.38055555555555548</v>
      </c>
      <c r="T61" s="118">
        <v>0.44063657407407397</v>
      </c>
      <c r="U61" s="109">
        <v>5.8999999999999631</v>
      </c>
      <c r="V61" s="110">
        <v>86.532574753071842</v>
      </c>
      <c r="W61" s="111">
        <v>0.44063657407407397</v>
      </c>
      <c r="X61" s="114">
        <v>0.47986111111111102</v>
      </c>
      <c r="Y61" s="12"/>
      <c r="Z61" s="196"/>
      <c r="AA61" s="294"/>
      <c r="AB61" s="295"/>
      <c r="AC61" s="12"/>
      <c r="AD61" s="196"/>
      <c r="AE61" s="197">
        <f t="shared" si="31"/>
        <v>-332.79108119958437</v>
      </c>
      <c r="AF61" s="198">
        <f t="shared" si="32"/>
        <v>0.9075580330001155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3979</v>
      </c>
      <c r="G62" s="119">
        <f t="shared" si="33"/>
        <v>153111.91999999998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3263.3999999999937</v>
      </c>
      <c r="N62" s="104">
        <f t="shared" si="27"/>
        <v>171.75789473684176</v>
      </c>
      <c r="O62" s="121">
        <f t="shared" si="28"/>
        <v>0</v>
      </c>
      <c r="P62" s="122">
        <f t="shared" si="29"/>
        <v>-17.715789473684566</v>
      </c>
      <c r="Q62" s="123">
        <f t="shared" si="30"/>
        <v>0.90649999999999809</v>
      </c>
      <c r="R62" s="303"/>
      <c r="S62" s="46">
        <v>0.47986111111111102</v>
      </c>
      <c r="T62" s="118">
        <v>0.53065972222222213</v>
      </c>
      <c r="U62" s="109">
        <v>56.483333333333341</v>
      </c>
      <c r="V62" s="110">
        <v>73.156830299687584</v>
      </c>
      <c r="W62" s="111"/>
      <c r="X62" s="114"/>
      <c r="Y62" s="12"/>
      <c r="Z62" s="196"/>
      <c r="AA62" s="294"/>
      <c r="AB62" s="295"/>
      <c r="AC62" s="12"/>
      <c r="AD62" s="196"/>
      <c r="AE62" s="197">
        <f t="shared" si="31"/>
        <v>-336.60000000000628</v>
      </c>
      <c r="AF62" s="198">
        <f t="shared" si="32"/>
        <v>0.90649999999999831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6" si="37">J72/I72</f>
        <v>176.22377622377624</v>
      </c>
      <c r="L72" s="134">
        <f t="shared" ref="L72:M72" si="38">AVERAGE(L56:L71)</f>
        <v>20.428571428571427</v>
      </c>
      <c r="M72" s="135">
        <f t="shared" si="38"/>
        <v>3243.4106156905123</v>
      </c>
      <c r="N72" s="136">
        <f>M72/L72</f>
        <v>158.7683518170181</v>
      </c>
      <c r="O72" s="137">
        <f>L72-I72</f>
        <v>0</v>
      </c>
      <c r="P72" s="138">
        <f>N72-K72</f>
        <v>-17.455424406758141</v>
      </c>
      <c r="Q72" s="139">
        <f>N72/K72</f>
        <v>0.9009473932473645</v>
      </c>
      <c r="R72" s="304"/>
      <c r="S72" s="140">
        <v>0.25</v>
      </c>
      <c r="T72" s="141">
        <v>0.53065972222222213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0</v>
      </c>
      <c r="AD72" s="189">
        <f>SUM(AD56:AD71)</f>
        <v>0</v>
      </c>
      <c r="AE72" s="166">
        <f>M72-J72</f>
        <v>-356.58938430948774</v>
      </c>
      <c r="AF72" s="139">
        <f>M72/J72</f>
        <v>0.9009473932473645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248</v>
      </c>
      <c r="D73" s="293"/>
      <c r="E73" s="99">
        <v>22.83</v>
      </c>
      <c r="F73" s="100">
        <v>3820</v>
      </c>
      <c r="G73" s="119">
        <f t="shared" ref="G73:G76" si="39">E73*F73</f>
        <v>87210.599999999991</v>
      </c>
      <c r="H73" s="120">
        <v>2</v>
      </c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2053</v>
      </c>
      <c r="N73" s="104">
        <f>M73/L73</f>
        <v>342.16666666666669</v>
      </c>
      <c r="O73" s="106">
        <f>L73-I73</f>
        <v>0</v>
      </c>
      <c r="P73" s="107">
        <f>N73-K73</f>
        <v>-74.5</v>
      </c>
      <c r="Q73" s="108">
        <f>N73/K73</f>
        <v>0.82120000000000004</v>
      </c>
      <c r="R73" s="302">
        <f>Q89</f>
        <v>0.8666172710399429</v>
      </c>
      <c r="S73" s="46">
        <v>0.32083333333333325</v>
      </c>
      <c r="T73" s="118">
        <v>0.39835648148148139</v>
      </c>
      <c r="U73" s="109">
        <v>5.083333333333302</v>
      </c>
      <c r="V73" s="110">
        <v>111.64150024354603</v>
      </c>
      <c r="W73" s="111"/>
      <c r="X73" s="114"/>
      <c r="Y73" s="12"/>
      <c r="Z73" s="196"/>
      <c r="AA73" s="305"/>
      <c r="AB73" s="306"/>
      <c r="AC73" s="12"/>
      <c r="AD73" s="196"/>
      <c r="AE73" s="113">
        <f>M73-J73</f>
        <v>-447</v>
      </c>
      <c r="AF73" s="154">
        <f>M73/J73</f>
        <v>0.82120000000000004</v>
      </c>
      <c r="AG73" s="307">
        <f>AF89</f>
        <v>0.8666172710399429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1277</v>
      </c>
      <c r="G74" s="119">
        <f t="shared" si="39"/>
        <v>29613.63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2261.1667683454934</v>
      </c>
      <c r="N74" s="104">
        <f>M74/L74</f>
        <v>376.86112805758222</v>
      </c>
      <c r="O74" s="121">
        <f>L74-I74</f>
        <v>0</v>
      </c>
      <c r="P74" s="122">
        <f>N74-K74</f>
        <v>-39.805538609084465</v>
      </c>
      <c r="Q74" s="123">
        <f>N74/K74</f>
        <v>0.90446670733819734</v>
      </c>
      <c r="R74" s="303"/>
      <c r="S74" s="46">
        <v>0.40208333333333324</v>
      </c>
      <c r="T74" s="118">
        <v>0.42561342592592583</v>
      </c>
      <c r="U74" s="109">
        <v>5.3666666666666529</v>
      </c>
      <c r="V74" s="110">
        <v>33.885161002991047</v>
      </c>
      <c r="W74" s="111"/>
      <c r="X74" s="114"/>
      <c r="Y74" s="12"/>
      <c r="Z74" s="196"/>
      <c r="AA74" s="294"/>
      <c r="AB74" s="295"/>
      <c r="AC74" s="12"/>
      <c r="AD74" s="196"/>
      <c r="AE74" s="115">
        <f>M74-J74</f>
        <v>-238.83323165450656</v>
      </c>
      <c r="AF74" s="108">
        <f>M74/J74</f>
        <v>0.90446670733819734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2710</v>
      </c>
      <c r="G75" s="119">
        <f t="shared" si="39"/>
        <v>97261.900000000009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03"/>
      <c r="S75" s="46">
        <v>0.42847222222222209</v>
      </c>
      <c r="T75" s="118">
        <v>0.46655092592592579</v>
      </c>
      <c r="U75" s="109">
        <v>5</v>
      </c>
      <c r="V75" s="110">
        <v>54.837165100332534</v>
      </c>
      <c r="W75" s="111">
        <v>0.46655092592592579</v>
      </c>
      <c r="X75" s="114">
        <v>0.50486111111111098</v>
      </c>
      <c r="Y75" s="12"/>
      <c r="Z75" s="196"/>
      <c r="AA75" s="294"/>
      <c r="AB75" s="295"/>
      <c r="AC75" s="12"/>
      <c r="AD75" s="196"/>
      <c r="AE75" s="115">
        <f>M75-J75</f>
        <v>-307.85766081270322</v>
      </c>
      <c r="AF75" s="108">
        <f>M75/J75</f>
        <v>0.90594021973336292</v>
      </c>
      <c r="AG75" s="308"/>
    </row>
    <row r="76" spans="1:33" ht="15.75" customHeight="1">
      <c r="A76" s="311"/>
      <c r="B76" s="98" t="s">
        <v>189</v>
      </c>
      <c r="C76" s="292" t="s">
        <v>248</v>
      </c>
      <c r="D76" s="293"/>
      <c r="E76" s="99">
        <v>22.83</v>
      </c>
      <c r="F76" s="100">
        <v>4868</v>
      </c>
      <c r="G76" s="119">
        <f t="shared" si="39"/>
        <v>111136.43999999999</v>
      </c>
      <c r="H76" s="60"/>
      <c r="I76" s="102">
        <v>6</v>
      </c>
      <c r="J76" s="103">
        <v>2500</v>
      </c>
      <c r="K76" s="104">
        <f t="shared" si="37"/>
        <v>416.66666666666669</v>
      </c>
      <c r="L76" s="116">
        <v>6</v>
      </c>
      <c r="M76" s="103">
        <f>F76/V76*60</f>
        <v>2056.7587533805145</v>
      </c>
      <c r="N76" s="104">
        <f>M76/L76</f>
        <v>342.7931255634191</v>
      </c>
      <c r="O76" s="121">
        <f>L76-I76</f>
        <v>0</v>
      </c>
      <c r="P76" s="122">
        <f>N76-K76</f>
        <v>-73.873541103247589</v>
      </c>
      <c r="Q76" s="123">
        <f>N76/K76</f>
        <v>0.82270350135220582</v>
      </c>
      <c r="R76" s="303"/>
      <c r="S76" s="46">
        <v>0.50486111111111098</v>
      </c>
      <c r="T76" s="118">
        <v>0.60347222222222208</v>
      </c>
      <c r="U76" s="109">
        <v>55.166666666666686</v>
      </c>
      <c r="V76" s="110">
        <v>142.00984900146099</v>
      </c>
      <c r="W76" s="111"/>
      <c r="X76" s="125"/>
      <c r="Y76" s="12"/>
      <c r="Z76" s="196"/>
      <c r="AA76" s="294"/>
      <c r="AB76" s="295"/>
      <c r="AC76" s="12"/>
      <c r="AD76" s="196"/>
      <c r="AE76" s="115">
        <f>M76-J76</f>
        <v>-443.24124661948554</v>
      </c>
      <c r="AF76" s="108">
        <f>M76/J76</f>
        <v>0.82270350135220582</v>
      </c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5.75</v>
      </c>
      <c r="J89" s="135">
        <f t="shared" si="40"/>
        <v>2693.25</v>
      </c>
      <c r="K89" s="136">
        <f t="shared" ref="K89" si="41">J89/I89</f>
        <v>468.39130434782606</v>
      </c>
      <c r="L89" s="134">
        <f t="shared" ref="L89:M89" si="42">AVERAGE(L73:L88)</f>
        <v>5.75</v>
      </c>
      <c r="M89" s="135">
        <f t="shared" si="42"/>
        <v>2334.0169652283262</v>
      </c>
      <c r="N89" s="136">
        <f>M89/L89</f>
        <v>405.91599395275239</v>
      </c>
      <c r="O89" s="137">
        <f>L89-I89</f>
        <v>0</v>
      </c>
      <c r="P89" s="138">
        <f>N89-K89</f>
        <v>-62.475310395073677</v>
      </c>
      <c r="Q89" s="139">
        <f>N89/K89</f>
        <v>0.8666172710399429</v>
      </c>
      <c r="R89" s="304"/>
      <c r="S89" s="140">
        <v>0.20833333333333334</v>
      </c>
      <c r="T89" s="141">
        <v>0.60347222222222208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-359.23303477167383</v>
      </c>
      <c r="AF89" s="139">
        <f>M89/J89</f>
        <v>0.8666172710399429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2320</v>
      </c>
      <c r="G90" s="146">
        <f t="shared" ref="G90:G91" si="43">E90*F90</f>
        <v>35983.199999999997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3795.0150696645178</v>
      </c>
      <c r="N90" s="150">
        <f>M90/L90</f>
        <v>632.502511610753</v>
      </c>
      <c r="O90" s="152">
        <f>L90-I90</f>
        <v>0</v>
      </c>
      <c r="P90" s="153">
        <f>N90-K90</f>
        <v>-67.497488389246996</v>
      </c>
      <c r="Q90" s="154">
        <f>N90/K90</f>
        <v>0.90357501658678996</v>
      </c>
      <c r="R90" s="302">
        <f>Q106</f>
        <v>0.90343995902945717</v>
      </c>
      <c r="S90" s="155">
        <v>0.25</v>
      </c>
      <c r="T90" s="156">
        <v>0.27546296296296297</v>
      </c>
      <c r="U90" s="157"/>
      <c r="V90" s="158">
        <v>36.67969624487035</v>
      </c>
      <c r="W90" s="156"/>
      <c r="X90" s="167"/>
      <c r="Y90" s="12"/>
      <c r="Z90" s="196"/>
      <c r="AA90" s="305"/>
      <c r="AB90" s="306"/>
      <c r="AC90" s="12"/>
      <c r="AD90" s="196"/>
      <c r="AE90" s="113">
        <f>M90-J90</f>
        <v>-404.9849303354822</v>
      </c>
      <c r="AF90" s="154">
        <f>M90/J90</f>
        <v>0.90357501658678996</v>
      </c>
      <c r="AG90" s="307">
        <f>AF106</f>
        <v>0.90343995902945717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2365</v>
      </c>
      <c r="G91" s="101">
        <f t="shared" si="43"/>
        <v>35498.65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3793.8805861829219</v>
      </c>
      <c r="N91" s="104">
        <f>M91/L91</f>
        <v>632.31343103048698</v>
      </c>
      <c r="O91" s="106">
        <f>L91-I91</f>
        <v>0</v>
      </c>
      <c r="P91" s="107">
        <f>N91-K91</f>
        <v>-67.686568969513019</v>
      </c>
      <c r="Q91" s="108">
        <f>N91/K91</f>
        <v>0.90330490147212428</v>
      </c>
      <c r="R91" s="303"/>
      <c r="S91" s="46">
        <v>0.27916666666666667</v>
      </c>
      <c r="T91" s="47">
        <v>0.3051388888888889</v>
      </c>
      <c r="U91" s="109">
        <v>5.333333333333341</v>
      </c>
      <c r="V91" s="110">
        <v>37.402336941439593</v>
      </c>
      <c r="W91" s="111"/>
      <c r="X91" s="13"/>
      <c r="Y91" s="12"/>
      <c r="Z91" s="196"/>
      <c r="AA91" s="294"/>
      <c r="AB91" s="295"/>
      <c r="AC91" s="12"/>
      <c r="AD91" s="196"/>
      <c r="AE91" s="115">
        <f>M91-J91</f>
        <v>-406.11941381707811</v>
      </c>
      <c r="AF91" s="108">
        <f>M91/J91</f>
        <v>0.90330490147212428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3794.4478279237201</v>
      </c>
      <c r="N106" s="136">
        <f>M106/L106</f>
        <v>632.40797132062005</v>
      </c>
      <c r="O106" s="137">
        <f>L106-I106</f>
        <v>0</v>
      </c>
      <c r="P106" s="138">
        <f>N106-K106</f>
        <v>-67.592028679379951</v>
      </c>
      <c r="Q106" s="139">
        <f>N106/K106</f>
        <v>0.90343995902945717</v>
      </c>
      <c r="R106" s="304"/>
      <c r="S106" s="140">
        <v>0.25</v>
      </c>
      <c r="T106" s="141">
        <v>0.3051388888888889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-405.55217207627993</v>
      </c>
      <c r="AF106" s="139">
        <f>M106/J106</f>
        <v>0.90343995902945717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1658</v>
      </c>
      <c r="G107" s="146">
        <f t="shared" ref="G107:G109" si="47">E107*F107</f>
        <v>96445.86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1805.8000000000002</v>
      </c>
      <c r="N107" s="150">
        <f>M107/L107</f>
        <v>106.22352941176472</v>
      </c>
      <c r="O107" s="152">
        <f>L107-I107</f>
        <v>-1</v>
      </c>
      <c r="P107" s="153">
        <f>N107-K107</f>
        <v>-4.8875816993463985</v>
      </c>
      <c r="Q107" s="154">
        <f>N107/K107</f>
        <v>0.95601176470588245</v>
      </c>
      <c r="R107" s="302">
        <f>Q123</f>
        <v>0.9510940476190477</v>
      </c>
      <c r="S107" s="155">
        <v>0.70833333333333337</v>
      </c>
      <c r="T107" s="156">
        <v>0.74658564814814821</v>
      </c>
      <c r="U107" s="157"/>
      <c r="V107" s="158">
        <v>55.089157160261372</v>
      </c>
      <c r="W107" s="156"/>
      <c r="X107" s="167"/>
      <c r="Y107" s="194"/>
      <c r="Z107" s="195"/>
      <c r="AA107" s="305"/>
      <c r="AB107" s="306"/>
      <c r="AC107" s="194"/>
      <c r="AD107" s="195"/>
      <c r="AE107" s="113">
        <f>M107-J107</f>
        <v>-194.19999999999982</v>
      </c>
      <c r="AF107" s="154">
        <f>M107/J107</f>
        <v>0.90290000000000004</v>
      </c>
      <c r="AG107" s="307">
        <f>AF123</f>
        <v>0.9027333333333335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1975</v>
      </c>
      <c r="G108" s="101">
        <f t="shared" si="47"/>
        <v>100073.25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03"/>
      <c r="S108" s="46">
        <v>0.75</v>
      </c>
      <c r="T108" s="47">
        <v>0.79556712962962961</v>
      </c>
      <c r="U108" s="109">
        <v>4.9166666666665826</v>
      </c>
      <c r="V108" s="110">
        <v>65.629153743907835</v>
      </c>
      <c r="W108" s="111"/>
      <c r="X108" s="114"/>
      <c r="Y108" s="12"/>
      <c r="Z108" s="196"/>
      <c r="AA108" s="294"/>
      <c r="AB108" s="295"/>
      <c r="AC108" s="12"/>
      <c r="AD108" s="196"/>
      <c r="AE108" s="115">
        <f>M108-J108</f>
        <v>-194.39999999999986</v>
      </c>
      <c r="AF108" s="108">
        <f>M108/J108</f>
        <v>0.90280000000000005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1482</v>
      </c>
      <c r="G109" s="101">
        <f t="shared" si="47"/>
        <v>84918.599999999991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03"/>
      <c r="S109" s="46">
        <v>0.79861111111111105</v>
      </c>
      <c r="T109" s="47">
        <v>0.83281249999999996</v>
      </c>
      <c r="U109" s="109">
        <v>5</v>
      </c>
      <c r="V109" s="110">
        <v>49.263157894736835</v>
      </c>
      <c r="W109" s="111"/>
      <c r="X109" s="114"/>
      <c r="Y109" s="12"/>
      <c r="Z109" s="196"/>
      <c r="AA109" s="294"/>
      <c r="AB109" s="295"/>
      <c r="AC109" s="12"/>
      <c r="AD109" s="196"/>
      <c r="AE109" s="115">
        <f>M109-J109</f>
        <v>-194.99999999999977</v>
      </c>
      <c r="AF109" s="108">
        <f>M109/J109</f>
        <v>0.90250000000000008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1805.4666666666669</v>
      </c>
      <c r="N123" s="136">
        <f>M123/L123</f>
        <v>96.721428571428575</v>
      </c>
      <c r="O123" s="137">
        <f>L123-I123</f>
        <v>-1</v>
      </c>
      <c r="P123" s="138">
        <f>N123-K123</f>
        <v>-4.9734866828087121</v>
      </c>
      <c r="Q123" s="139">
        <f>N123/K123</f>
        <v>0.9510940476190477</v>
      </c>
      <c r="R123" s="304"/>
      <c r="S123" s="140">
        <v>0.70833333333333337</v>
      </c>
      <c r="T123" s="141">
        <v>0.83281249999999996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:AD123" si="53">SUM(AC107:AC122)</f>
        <v>0</v>
      </c>
      <c r="AD123" s="178">
        <f t="shared" si="53"/>
        <v>0</v>
      </c>
      <c r="AE123" s="166">
        <f>M123-J123</f>
        <v>-194.53333333333308</v>
      </c>
      <c r="AF123" s="139">
        <f>M123/J123</f>
        <v>0.9027333333333335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1703</v>
      </c>
      <c r="G124" s="146">
        <f t="shared" ref="G124:G126" si="54">E124*F124</f>
        <v>96849.61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1804.8185642727767</v>
      </c>
      <c r="N124" s="150">
        <f>M124/L124</f>
        <v>78.470372359685939</v>
      </c>
      <c r="O124" s="152">
        <f>L124-I124</f>
        <v>0</v>
      </c>
      <c r="P124" s="153">
        <f>N124-K124</f>
        <v>-8.4861493794444982</v>
      </c>
      <c r="Q124" s="154">
        <f>N124/K124</f>
        <v>0.90240928213638827</v>
      </c>
      <c r="R124" s="302">
        <f>Q140</f>
        <v>0.88043688071072113</v>
      </c>
      <c r="S124" s="155">
        <v>0.70833333333333337</v>
      </c>
      <c r="T124" s="156">
        <v>0.74763888888888896</v>
      </c>
      <c r="U124" s="157"/>
      <c r="V124" s="158">
        <v>56.615109143212869</v>
      </c>
      <c r="W124" s="95"/>
      <c r="X124" s="96"/>
      <c r="Y124" s="194"/>
      <c r="Z124" s="195"/>
      <c r="AA124" s="305"/>
      <c r="AB124" s="306"/>
      <c r="AC124" s="194"/>
      <c r="AD124" s="195"/>
      <c r="AE124" s="113">
        <f>M124-J124</f>
        <v>-195.18143572722329</v>
      </c>
      <c r="AF124" s="154">
        <f>M124/J124</f>
        <v>0.90240928213638838</v>
      </c>
      <c r="AG124" s="374">
        <f>AF140</f>
        <v>0.88043688071072124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2377</v>
      </c>
      <c r="G125" s="101">
        <f t="shared" si="54"/>
        <v>134989.82999999999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1803.1667199915496</v>
      </c>
      <c r="N125" s="104">
        <f>M125/L125</f>
        <v>78.398553043110851</v>
      </c>
      <c r="O125" s="106">
        <f>L125-I125</f>
        <v>0</v>
      </c>
      <c r="P125" s="107">
        <f>N125-K125</f>
        <v>-8.5579686960195858</v>
      </c>
      <c r="Q125" s="108">
        <f>N125/K125</f>
        <v>0.90158335999577477</v>
      </c>
      <c r="R125" s="303"/>
      <c r="S125" s="46">
        <v>0.75069444444444444</v>
      </c>
      <c r="T125" s="47">
        <v>0.80561342592592589</v>
      </c>
      <c r="U125" s="109">
        <v>5</v>
      </c>
      <c r="V125" s="110">
        <v>79.094183814943293</v>
      </c>
      <c r="W125" s="111"/>
      <c r="X125" s="114"/>
      <c r="Y125" s="12"/>
      <c r="Z125" s="196"/>
      <c r="AA125" s="294"/>
      <c r="AB125" s="295"/>
      <c r="AC125" s="12"/>
      <c r="AD125" s="196"/>
      <c r="AE125" s="115">
        <f>M125-J125</f>
        <v>-196.8332800084504</v>
      </c>
      <c r="AF125" s="108">
        <f>M125/J125</f>
        <v>0.90158335999577477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3403</v>
      </c>
      <c r="G126" s="101">
        <f t="shared" si="54"/>
        <v>161982.80000000002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1674.6360000000004</v>
      </c>
      <c r="N126" s="104">
        <f>M126/L126</f>
        <v>72.810260869565241</v>
      </c>
      <c r="O126" s="106">
        <f>L126-I126</f>
        <v>0</v>
      </c>
      <c r="P126" s="107">
        <f>N126-K126</f>
        <v>-14.146260869565197</v>
      </c>
      <c r="Q126" s="108">
        <f>N126/K126</f>
        <v>0.83731800000000023</v>
      </c>
      <c r="R126" s="303"/>
      <c r="S126" s="46">
        <v>0.80902777777777779</v>
      </c>
      <c r="T126" s="47">
        <v>0.89369212962962963</v>
      </c>
      <c r="U126" s="109">
        <v>4.9166666666667425</v>
      </c>
      <c r="V126" s="110">
        <v>121.92500340372473</v>
      </c>
      <c r="W126" s="111"/>
      <c r="X126" s="114"/>
      <c r="Y126" s="12"/>
      <c r="Z126" s="196"/>
      <c r="AA126" s="294"/>
      <c r="AB126" s="295"/>
      <c r="AC126" s="12"/>
      <c r="AD126" s="196"/>
      <c r="AE126" s="115">
        <f>M126-J126</f>
        <v>-325.36399999999958</v>
      </c>
      <c r="AF126" s="108">
        <f>M126/J126</f>
        <v>0.83731800000000023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1760.8737614214424</v>
      </c>
      <c r="N140" s="136">
        <f>M140/L140</f>
        <v>76.55972875745401</v>
      </c>
      <c r="O140" s="137">
        <f>L140-I140</f>
        <v>0</v>
      </c>
      <c r="P140" s="138">
        <f>N140-K140</f>
        <v>-10.396792981676427</v>
      </c>
      <c r="Q140" s="139">
        <f>N140/K140</f>
        <v>0.88043688071072113</v>
      </c>
      <c r="R140" s="304"/>
      <c r="S140" s="140">
        <v>0.70833333333333337</v>
      </c>
      <c r="T140" s="141">
        <v>0.89369212962962963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290"/>
      <c r="AB140" s="291"/>
      <c r="AC140" s="177">
        <f t="shared" ref="AC140:AD140" si="60">SUM(AC124:AC139)</f>
        <v>0</v>
      </c>
      <c r="AD140" s="178">
        <f t="shared" si="60"/>
        <v>0</v>
      </c>
      <c r="AE140" s="166">
        <f>M140-J140</f>
        <v>-239.1262385785576</v>
      </c>
      <c r="AF140" s="139">
        <f>M140/J140</f>
        <v>0.88043688071072124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2" priority="2" operator="greaterThan">
      <formula>0</formula>
    </cfRule>
  </conditionalFormatting>
  <conditionalFormatting sqref="P5:P140 AE5:AE140">
    <cfRule type="cellIs" dxfId="331" priority="5" operator="lessThan">
      <formula>0</formula>
    </cfRule>
  </conditionalFormatting>
  <conditionalFormatting sqref="Q5:Q140 AF5:AF140">
    <cfRule type="cellIs" dxfId="330" priority="3" operator="greaterThan">
      <formula>1</formula>
    </cfRule>
    <cfRule type="cellIs" dxfId="329" priority="4" operator="lessThan">
      <formula>0.8</formula>
    </cfRule>
  </conditionalFormatting>
  <conditionalFormatting sqref="AG5 R5:R140 AG107:AG124">
    <cfRule type="cellIs" dxfId="328" priority="6" operator="lessThan">
      <formula>0.8</formula>
    </cfRule>
  </conditionalFormatting>
  <conditionalFormatting sqref="AG22">
    <cfRule type="cellIs" dxfId="327" priority="11" operator="lessThan">
      <formula>0.8</formula>
    </cfRule>
  </conditionalFormatting>
  <conditionalFormatting sqref="AG37">
    <cfRule type="cellIs" dxfId="326" priority="10" operator="lessThan">
      <formula>0.8</formula>
    </cfRule>
  </conditionalFormatting>
  <conditionalFormatting sqref="AG39:AG74">
    <cfRule type="cellIs" dxfId="325" priority="8" operator="lessThan">
      <formula>0.8</formula>
    </cfRule>
  </conditionalFormatting>
  <conditionalFormatting sqref="AG80:AG88">
    <cfRule type="cellIs" dxfId="324" priority="9" operator="lessThan">
      <formula>0.8</formula>
    </cfRule>
  </conditionalFormatting>
  <conditionalFormatting sqref="AG90:AG95">
    <cfRule type="cellIs" dxfId="323" priority="7" operator="lessThan">
      <formula>0.8</formula>
    </cfRule>
  </conditionalFormatting>
  <conditionalFormatting sqref="AG139">
    <cfRule type="cellIs" dxfId="322" priority="1" operator="lessThan">
      <formula>0.8</formula>
    </cfRule>
  </conditionalFormatting>
  <dataValidations count="1">
    <dataValidation type="list" allowBlank="1" showInputMessage="1" showErrorMessage="1" sqref="AA5:AB140" xr:uid="{D3247D7F-E2E9-465B-B8FC-0BF2BAA48E9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40D2-3418-42D8-B9ED-865D5E6172B8}">
  <sheetPr codeName="工作表34">
    <tabColor theme="8" tint="0.59999389629810485"/>
  </sheetPr>
  <dimension ref="B1:AR42"/>
  <sheetViews>
    <sheetView zoomScale="70" zoomScaleNormal="70" workbookViewId="0">
      <selection activeCell="Q44" sqref="Q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244</v>
      </c>
      <c r="D3" s="278"/>
      <c r="E3" s="3" t="s">
        <v>2</v>
      </c>
      <c r="F3" s="279">
        <f>'0914(18度C)'!D1+'0914(4度C)'!D1</f>
        <v>166160</v>
      </c>
      <c r="G3" s="280"/>
      <c r="H3" s="3" t="s">
        <v>3</v>
      </c>
      <c r="I3" s="281">
        <f>'0914(18度C)'!F1+'0914(4度C)'!F1</f>
        <v>5429197.0500000007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482.47707422978226</v>
      </c>
      <c r="F6" s="254" t="e">
        <f>AVERAGE(#REF!,D14:K14)</f>
        <v>#REF!</v>
      </c>
      <c r="G6" s="255">
        <f>AVERAGE(D14:K14)</f>
        <v>273.87060553972901</v>
      </c>
      <c r="H6" s="256"/>
      <c r="I6" s="255">
        <f>AVERAGE(L14:O14)</f>
        <v>94.325718496683862</v>
      </c>
      <c r="J6" s="256"/>
      <c r="K6" s="255">
        <f>AVERAGE(D32:O32)</f>
        <v>745.72335423197478</v>
      </c>
      <c r="L6" s="256"/>
      <c r="M6" s="255">
        <f>AVERAGE(P32:X32)</f>
        <v>726.21617512921864</v>
      </c>
      <c r="N6" s="256"/>
      <c r="O6" s="244">
        <f>'0914(4度C)'!Y2</f>
        <v>0</v>
      </c>
      <c r="P6" s="244">
        <f>'0914(4度C)'!Z2</f>
        <v>0</v>
      </c>
      <c r="Q6" s="244">
        <f>'0914(4度C)'!AC2</f>
        <v>43</v>
      </c>
      <c r="R6" s="244">
        <f>'0914(4度C)'!AD2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437.7853867031958</v>
      </c>
      <c r="F7" s="250" t="e">
        <f>AVERAGE(#REF!,D15:K15)</f>
        <v>#REF!</v>
      </c>
      <c r="G7" s="251">
        <f>AVERAGE(D15:K15)</f>
        <v>247.41060052239118</v>
      </c>
      <c r="H7" s="252"/>
      <c r="I7" s="251">
        <f>AVERAGE(L15:O15)</f>
        <v>86.393708064027209</v>
      </c>
      <c r="J7" s="252"/>
      <c r="K7" s="251">
        <f>AVERAGE(D33:O33)</f>
        <v>678.09722099931616</v>
      </c>
      <c r="L7" s="252"/>
      <c r="M7" s="251">
        <f>AVERAGE(P33:X33)</f>
        <v>658.73157099786658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0.904229903496232</v>
      </c>
      <c r="F8" s="258" t="e">
        <f>AVERAGE(D16:K16,#REF!)</f>
        <v>#REF!</v>
      </c>
      <c r="G8" s="236">
        <f>AVERAGE(D16:K16)</f>
        <v>0.90302198350989527</v>
      </c>
      <c r="H8" s="237"/>
      <c r="I8" s="236">
        <f>AVERAGE(L16:O16)</f>
        <v>0.91294133321250326</v>
      </c>
      <c r="J8" s="237"/>
      <c r="K8" s="236">
        <f>AVERAGE(D34:O34)</f>
        <v>0.90471013102766706</v>
      </c>
      <c r="L8" s="237"/>
      <c r="M8" s="236">
        <f>AVERAGE(P34:X34)</f>
        <v>0.90120584108616686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76.984791782627042</v>
      </c>
      <c r="F15" s="35">
        <v>98.355256665886571</v>
      </c>
      <c r="G15" s="35">
        <v>77.837270686247876</v>
      </c>
      <c r="H15" s="35">
        <v>158.78093922960551</v>
      </c>
      <c r="I15" s="35">
        <v>440.34237344935997</v>
      </c>
      <c r="J15" s="35">
        <v>632.16297132062004</v>
      </c>
      <c r="K15" s="36" t="s">
        <v>42</v>
      </c>
      <c r="L15" s="34" t="s">
        <v>42</v>
      </c>
      <c r="M15" s="204">
        <v>96.703571428571422</v>
      </c>
      <c r="N15" s="35">
        <v>76.083844699482981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0.90309082668081719</v>
      </c>
      <c r="F16" s="42">
        <f t="shared" si="0"/>
        <v>0.90317040097232848</v>
      </c>
      <c r="G16" s="42">
        <f t="shared" si="0"/>
        <v>0.90291233996047537</v>
      </c>
      <c r="H16" s="42">
        <f t="shared" si="0"/>
        <v>0.90101882181879311</v>
      </c>
      <c r="I16" s="42">
        <f t="shared" si="0"/>
        <v>0.90484955259750033</v>
      </c>
      <c r="J16" s="42">
        <f t="shared" si="0"/>
        <v>0.90308995902945721</v>
      </c>
      <c r="K16" s="43" t="s">
        <v>42</v>
      </c>
      <c r="L16" s="41" t="s">
        <v>42</v>
      </c>
      <c r="M16" s="44">
        <f>M15/M14</f>
        <v>0.95091845238095229</v>
      </c>
      <c r="N16" s="42">
        <f>N15/N14</f>
        <v>0.87496421404405422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0.6224884259259259</v>
      </c>
      <c r="F18" s="47">
        <v>0.52968749999999998</v>
      </c>
      <c r="G18" s="47">
        <v>0.5500462962962962</v>
      </c>
      <c r="H18" s="47">
        <v>0.5455671296296295</v>
      </c>
      <c r="I18" s="47">
        <v>0.45810185185185176</v>
      </c>
      <c r="J18" s="47">
        <v>0.30777777777777776</v>
      </c>
      <c r="K18" s="47" t="s">
        <v>42</v>
      </c>
      <c r="L18" s="46" t="s">
        <v>42</v>
      </c>
      <c r="M18" s="48">
        <v>0.83038194444444435</v>
      </c>
      <c r="N18" s="47">
        <v>0.94481481481481477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5</v>
      </c>
      <c r="G21" s="51">
        <v>9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6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972</v>
      </c>
      <c r="O32" s="28">
        <v>858.62068965517233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738.46153846153857</v>
      </c>
      <c r="W32" s="28">
        <v>927.27272727272737</v>
      </c>
      <c r="X32" s="31">
        <v>939.13043478260863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287.52367207252269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762.9501052773121</v>
      </c>
      <c r="N33" s="35">
        <v>883.7247175274947</v>
      </c>
      <c r="O33" s="35">
        <v>778.19038911993528</v>
      </c>
      <c r="P33" s="34">
        <v>260.10199283821373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682.85172844576414</v>
      </c>
      <c r="W33" s="35">
        <v>843.40123302081372</v>
      </c>
      <c r="X33" s="37">
        <v>848.57132968667486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0.87854455355493044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0.92478800639674197</v>
      </c>
      <c r="N34" s="42">
        <f>N33/N32</f>
        <v>0.9091818081558587</v>
      </c>
      <c r="O34" s="42">
        <f>O33/O32</f>
        <v>0.9063261560031376</v>
      </c>
      <c r="P34" s="41">
        <f>P33/P32</f>
        <v>0.86700664279404582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0.92469504893697219</v>
      </c>
      <c r="W34" s="42">
        <f>W33/W32</f>
        <v>0.90955034933617152</v>
      </c>
      <c r="X34" s="45">
        <f>X33/X32</f>
        <v>0.90357132327747791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0.32569444444444445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0.45810185185185176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0.41406249999999994</v>
      </c>
      <c r="N36" s="47">
        <v>0.49009259259259275</v>
      </c>
      <c r="O36" s="47">
        <v>0.47831018518518531</v>
      </c>
      <c r="P36" s="46">
        <v>0.72263888888888894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0.8168171296296296</v>
      </c>
      <c r="W36" s="47">
        <v>1.0495833333333329</v>
      </c>
      <c r="X36" s="49">
        <v>1.0409953703703696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3.5714285714285716</v>
      </c>
      <c r="O37" s="57">
        <v>4.1428571428571432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4.333333333333333</v>
      </c>
      <c r="W37" s="57">
        <v>3.6666666666666665</v>
      </c>
      <c r="X37" s="59">
        <v>3.8333333333333335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8357-175C-40F2-8650-16CA4ED614F0}">
  <sheetPr codeName="工作表35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83765</v>
      </c>
      <c r="E1" s="86" t="s">
        <v>3</v>
      </c>
      <c r="F1" s="87">
        <f>SUM(G5:G140)</f>
        <v>1666542.8199999998</v>
      </c>
      <c r="G1" s="88" t="s">
        <v>84</v>
      </c>
      <c r="H1" s="89">
        <f>L21+L38+L55+L72+L89+L106+L123+L140</f>
        <v>46.547619047619051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46279</v>
      </c>
      <c r="B2" s="348"/>
      <c r="C2" s="90" t="s">
        <v>40</v>
      </c>
      <c r="D2" s="91">
        <f>AVERAGE(N21,N38,N55,N72,N89,N106,N123,N140)</f>
        <v>668.41439599859143</v>
      </c>
      <c r="E2" s="91" t="s">
        <v>91</v>
      </c>
      <c r="F2" s="92">
        <f>F1/D1</f>
        <v>19.895455381125768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1313</v>
      </c>
      <c r="G5" s="146">
        <f t="shared" ref="G5:G9" si="0">E5*F5</f>
        <v>33665.32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3218.689551153182</v>
      </c>
      <c r="N5" s="150">
        <f>M5/L5</f>
        <v>321.86895511531822</v>
      </c>
      <c r="O5" s="152">
        <f>L5-I5</f>
        <v>0</v>
      </c>
      <c r="P5" s="153">
        <f>N5-K5</f>
        <v>-38.131044884681785</v>
      </c>
      <c r="Q5" s="154">
        <f>N5/K5</f>
        <v>0.89408043087588396</v>
      </c>
      <c r="R5" s="302">
        <f>Q21</f>
        <v>0.87854455355493044</v>
      </c>
      <c r="S5" s="155">
        <v>0.25</v>
      </c>
      <c r="T5" s="156">
        <v>0.26699074074074075</v>
      </c>
      <c r="U5" s="157"/>
      <c r="V5" s="158">
        <v>24.475799466828029</v>
      </c>
      <c r="W5" s="159"/>
      <c r="X5" s="160"/>
      <c r="Y5" s="305"/>
      <c r="Z5" s="306"/>
      <c r="AA5" s="113">
        <f>M5-J5</f>
        <v>-381.31044884681796</v>
      </c>
      <c r="AB5" s="154">
        <f>M5/J5</f>
        <v>0.89408043087588385</v>
      </c>
      <c r="AC5" s="307">
        <f>AB21</f>
        <v>0.87854455355493044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2167</v>
      </c>
      <c r="G6" s="101">
        <f t="shared" si="0"/>
        <v>63969.84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3157.7341137886474</v>
      </c>
      <c r="N6" s="104">
        <f>M6/L6</f>
        <v>287.06673761714978</v>
      </c>
      <c r="O6" s="106">
        <f>L6-I6</f>
        <v>0</v>
      </c>
      <c r="P6" s="107">
        <f>N6-K6</f>
        <v>-40.205989655577469</v>
      </c>
      <c r="Q6" s="108">
        <f>N6/K6</f>
        <v>0.87714836494129111</v>
      </c>
      <c r="R6" s="303"/>
      <c r="S6" s="46">
        <v>0.27013888888888887</v>
      </c>
      <c r="T6" s="47">
        <v>0.29872685185185183</v>
      </c>
      <c r="U6" s="109">
        <v>4.5333333333332959</v>
      </c>
      <c r="V6" s="110">
        <v>41.175094328636199</v>
      </c>
      <c r="W6" s="111"/>
      <c r="X6" s="114"/>
      <c r="Y6" s="294"/>
      <c r="Z6" s="295"/>
      <c r="AA6" s="115">
        <f>M6-J6</f>
        <v>-442.26588621135261</v>
      </c>
      <c r="AB6" s="108">
        <f>M6/J6</f>
        <v>0.87714836494129089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2574</v>
      </c>
      <c r="G7" s="101">
        <f t="shared" si="0"/>
        <v>76833.900000000009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3158.4329517331889</v>
      </c>
      <c r="N7" s="104">
        <f>M7/L7</f>
        <v>287.13026833938079</v>
      </c>
      <c r="O7" s="106">
        <f>L7-I7</f>
        <v>0</v>
      </c>
      <c r="P7" s="107">
        <f>N7-K7</f>
        <v>-40.142458933346461</v>
      </c>
      <c r="Q7" s="108">
        <f>N7/K7</f>
        <v>0.87734248659255243</v>
      </c>
      <c r="R7" s="303"/>
      <c r="S7" s="46">
        <v>0.30208333333333331</v>
      </c>
      <c r="T7" s="47">
        <v>0.33603009259259259</v>
      </c>
      <c r="U7" s="109">
        <v>4.8333333333333428</v>
      </c>
      <c r="V7" s="110">
        <v>48.897666140182302</v>
      </c>
      <c r="W7" s="111"/>
      <c r="X7" s="114"/>
      <c r="Y7" s="294"/>
      <c r="Z7" s="295"/>
      <c r="AA7" s="115">
        <f>M7-J7</f>
        <v>-441.56704826681107</v>
      </c>
      <c r="AB7" s="108">
        <f>M7/J7</f>
        <v>0.87734248659255243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354</v>
      </c>
      <c r="G8" s="101">
        <f t="shared" si="0"/>
        <v>10620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3156.3565572078724</v>
      </c>
      <c r="N8" s="104">
        <f>M8/L8</f>
        <v>286.94150520071565</v>
      </c>
      <c r="O8" s="106">
        <f>L8-I8</f>
        <v>0</v>
      </c>
      <c r="P8" s="107">
        <f>N8-K8</f>
        <v>-40.331222072011599</v>
      </c>
      <c r="Q8" s="108">
        <f>N8/K8</f>
        <v>0.87676571033552009</v>
      </c>
      <c r="R8" s="303"/>
      <c r="S8" s="46">
        <v>0.33888888888888885</v>
      </c>
      <c r="T8" s="47">
        <v>0.34355324074074073</v>
      </c>
      <c r="U8" s="109">
        <v>5</v>
      </c>
      <c r="V8" s="110">
        <v>6.7292777653703997</v>
      </c>
      <c r="W8" s="111"/>
      <c r="X8" s="114"/>
      <c r="Y8" s="294"/>
      <c r="Z8" s="295"/>
      <c r="AA8" s="115">
        <f>M8-J8</f>
        <v>-443.64344279212764</v>
      </c>
      <c r="AB8" s="108">
        <f>M8/J8</f>
        <v>0.87676571033552009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878</v>
      </c>
      <c r="G9" s="101">
        <f t="shared" si="0"/>
        <v>25084.46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3122.5887901058572</v>
      </c>
      <c r="N9" s="104">
        <f>M9/L9</f>
        <v>260.21573250882142</v>
      </c>
      <c r="O9" s="106">
        <f>L9-I9</f>
        <v>0</v>
      </c>
      <c r="P9" s="107">
        <f>N9-K9</f>
        <v>-39.784267491178582</v>
      </c>
      <c r="Q9" s="108">
        <f>N9/K9</f>
        <v>0.86738577502940473</v>
      </c>
      <c r="R9" s="303"/>
      <c r="S9" s="46">
        <v>0.34652777777777771</v>
      </c>
      <c r="T9" s="47">
        <v>0.35824074074074069</v>
      </c>
      <c r="U9" s="109">
        <v>5</v>
      </c>
      <c r="V9" s="110">
        <v>16.870617151678854</v>
      </c>
      <c r="W9" s="111"/>
      <c r="X9" s="114"/>
      <c r="Y9" s="294"/>
      <c r="Z9" s="295"/>
      <c r="AA9" s="115">
        <f>M9-J9</f>
        <v>-477.41120989414276</v>
      </c>
      <c r="AB9" s="108">
        <f>M9/J9</f>
        <v>0.86738577502940484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3162.7603927977498</v>
      </c>
      <c r="N21" s="136">
        <f>M21/L21</f>
        <v>287.52367207252269</v>
      </c>
      <c r="O21" s="137">
        <f>L21-I21</f>
        <v>0</v>
      </c>
      <c r="P21" s="138">
        <f>N21-K21</f>
        <v>-39.749055200204566</v>
      </c>
      <c r="Q21" s="139">
        <f>N21/K21</f>
        <v>0.87854455355493044</v>
      </c>
      <c r="R21" s="304"/>
      <c r="S21" s="140">
        <v>0.25</v>
      </c>
      <c r="T21" s="141">
        <v>0.45810185185185176</v>
      </c>
      <c r="U21" s="142"/>
      <c r="V21" s="164"/>
      <c r="W21" s="165"/>
      <c r="X21" s="136"/>
      <c r="Y21" s="290"/>
      <c r="Z21" s="291"/>
      <c r="AA21" s="166">
        <f>M21-J21</f>
        <v>-437.23960720225023</v>
      </c>
      <c r="AB21" s="139">
        <f>M21/J21</f>
        <v>0.87854455355493044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1660</v>
      </c>
      <c r="G22" s="146">
        <f t="shared" ref="G22:G24" si="5">E22*F22</f>
        <v>30759.800000000003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3050.5331991376202</v>
      </c>
      <c r="N22" s="150">
        <f>M22/L22</f>
        <v>1016.8443997125401</v>
      </c>
      <c r="O22" s="152">
        <f>L22-I22</f>
        <v>0</v>
      </c>
      <c r="P22" s="153">
        <f>N22-K22</f>
        <v>-83.155600287459947</v>
      </c>
      <c r="Q22" s="154">
        <f>N22/K22</f>
        <v>0.92440399973867282</v>
      </c>
      <c r="R22" s="302">
        <f>Q38</f>
        <v>0.92478800639674197</v>
      </c>
      <c r="S22" s="155">
        <v>0.32569444444444445</v>
      </c>
      <c r="T22" s="156">
        <v>0.34836805555555556</v>
      </c>
      <c r="U22" s="157"/>
      <c r="V22" s="110">
        <v>32.650029846636883</v>
      </c>
      <c r="W22" s="159"/>
      <c r="X22" s="160"/>
      <c r="Y22" s="305"/>
      <c r="Z22" s="306"/>
      <c r="AA22" s="113">
        <f>M22-J22</f>
        <v>-249.46680086237984</v>
      </c>
      <c r="AB22" s="154">
        <f>M22/J22</f>
        <v>0.92440399973867282</v>
      </c>
      <c r="AC22" s="307">
        <f>AB38</f>
        <v>0.92478800639674197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2222</v>
      </c>
      <c r="G23" s="101">
        <f t="shared" si="5"/>
        <v>39751.58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3053.4657702524455</v>
      </c>
      <c r="N23" s="104">
        <f>M23/L23</f>
        <v>763.36644256311138</v>
      </c>
      <c r="O23" s="106">
        <f>L23-I23</f>
        <v>0</v>
      </c>
      <c r="P23" s="107">
        <f>N23-K23</f>
        <v>-61.633557436888623</v>
      </c>
      <c r="Q23" s="108">
        <f>N23/K23</f>
        <v>0.92529265765225621</v>
      </c>
      <c r="R23" s="303"/>
      <c r="S23" s="46">
        <v>0.3520833333333333</v>
      </c>
      <c r="T23" s="47">
        <v>0.38239583333333332</v>
      </c>
      <c r="U23" s="109">
        <v>5.349999999999957</v>
      </c>
      <c r="V23" s="110">
        <v>43.661861645489402</v>
      </c>
      <c r="W23" s="111"/>
      <c r="X23" s="114"/>
      <c r="Y23" s="294"/>
      <c r="Z23" s="295"/>
      <c r="AA23" s="115">
        <f>M23-J23</f>
        <v>-246.53422974755449</v>
      </c>
      <c r="AB23" s="108">
        <f>M23/J23</f>
        <v>0.92529265765225621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2098</v>
      </c>
      <c r="G24" s="101">
        <f t="shared" si="5"/>
        <v>46827.360000000001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3051.4022939376796</v>
      </c>
      <c r="N24" s="104">
        <f>M24/L24</f>
        <v>610.28045878753596</v>
      </c>
      <c r="O24" s="106">
        <f>L24-I24</f>
        <v>0</v>
      </c>
      <c r="P24" s="107">
        <f>N24-K24</f>
        <v>-49.719541212464037</v>
      </c>
      <c r="Q24" s="108">
        <f>N24/K24</f>
        <v>0.92466736179929687</v>
      </c>
      <c r="R24" s="303"/>
      <c r="S24" s="46">
        <v>0.38541666666666663</v>
      </c>
      <c r="T24" s="47">
        <v>0.41406249999999994</v>
      </c>
      <c r="U24" s="109">
        <v>5</v>
      </c>
      <c r="V24" s="110">
        <v>41.253164241925724</v>
      </c>
      <c r="W24" s="111"/>
      <c r="X24" s="114"/>
      <c r="Y24" s="294"/>
      <c r="Z24" s="295"/>
      <c r="AA24" s="115">
        <f>M24-J24</f>
        <v>-248.59770606232041</v>
      </c>
      <c r="AB24" s="108">
        <f>M24/J24</f>
        <v>0.92466736179929687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3051.8004211092484</v>
      </c>
      <c r="N38" s="136">
        <f t="shared" ref="N38:N45" si="10">M38/L38</f>
        <v>762.9501052773121</v>
      </c>
      <c r="O38" s="137">
        <f t="shared" ref="O38:O45" si="11">L38-I38</f>
        <v>0</v>
      </c>
      <c r="P38" s="138">
        <f t="shared" ref="P38:P45" si="12">N38-K38</f>
        <v>-62.049894722687895</v>
      </c>
      <c r="Q38" s="139">
        <f t="shared" ref="Q38:Q45" si="13">N38/K38</f>
        <v>0.92478800639674197</v>
      </c>
      <c r="R38" s="304"/>
      <c r="S38" s="140">
        <v>0.32569444444444445</v>
      </c>
      <c r="T38" s="141">
        <v>0.41406249999999994</v>
      </c>
      <c r="U38" s="142"/>
      <c r="V38" s="164"/>
      <c r="W38" s="97"/>
      <c r="X38" s="67"/>
      <c r="Y38" s="290"/>
      <c r="Z38" s="291"/>
      <c r="AA38" s="166">
        <f t="shared" ref="AA38:AA45" si="14">M38-J38</f>
        <v>-248.19957889075158</v>
      </c>
      <c r="AB38" s="139">
        <f t="shared" ref="AB38:AB45" si="15">M38/J38</f>
        <v>0.92478800639674197</v>
      </c>
      <c r="AC38" s="309"/>
    </row>
    <row r="39" spans="1:29" ht="15.75" customHeight="1">
      <c r="A39" s="296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1020</v>
      </c>
      <c r="G39" s="146">
        <f t="shared" ref="G39:G45" si="16">E39*F39</f>
        <v>25316.400000000001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3254.6256067804816</v>
      </c>
      <c r="N39" s="150">
        <f t="shared" si="10"/>
        <v>650.92512135609627</v>
      </c>
      <c r="O39" s="152">
        <f t="shared" si="11"/>
        <v>0</v>
      </c>
      <c r="P39" s="153">
        <f t="shared" si="12"/>
        <v>-69.07487864390373</v>
      </c>
      <c r="Q39" s="154">
        <f t="shared" si="13"/>
        <v>0.90406266855013373</v>
      </c>
      <c r="R39" s="302">
        <f>Q55</f>
        <v>0.9091818081558587</v>
      </c>
      <c r="S39" s="155">
        <v>0.25</v>
      </c>
      <c r="T39" s="156">
        <v>0.26305555555555554</v>
      </c>
      <c r="U39" s="157"/>
      <c r="V39" s="158">
        <v>18.804006172783676</v>
      </c>
      <c r="W39" s="159"/>
      <c r="X39" s="160"/>
      <c r="Y39" s="305"/>
      <c r="Z39" s="306"/>
      <c r="AA39" s="113">
        <f t="shared" si="14"/>
        <v>-345.37439321951842</v>
      </c>
      <c r="AB39" s="154">
        <f t="shared" si="15"/>
        <v>0.90406266855013373</v>
      </c>
      <c r="AC39" s="307">
        <f>AB55</f>
        <v>0.90918180815585881</v>
      </c>
    </row>
    <row r="40" spans="1:29" ht="15.75" customHeight="1">
      <c r="A40" s="297"/>
      <c r="B40" s="98" t="s">
        <v>118</v>
      </c>
      <c r="C40" s="292" t="s">
        <v>128</v>
      </c>
      <c r="D40" s="293"/>
      <c r="E40" s="99">
        <v>25.03</v>
      </c>
      <c r="F40" s="100">
        <v>885</v>
      </c>
      <c r="G40" s="101">
        <f t="shared" si="16"/>
        <v>22151.55</v>
      </c>
      <c r="H40" s="26"/>
      <c r="I40" s="102">
        <v>5</v>
      </c>
      <c r="J40" s="103">
        <v>3600</v>
      </c>
      <c r="K40" s="104">
        <f t="shared" ref="K40:K62" si="18">J40/I40</f>
        <v>720</v>
      </c>
      <c r="L40" s="105">
        <v>5</v>
      </c>
      <c r="M40" s="103">
        <f t="shared" si="17"/>
        <v>3254.4086499761365</v>
      </c>
      <c r="N40" s="104">
        <f t="shared" si="10"/>
        <v>650.88172999522726</v>
      </c>
      <c r="O40" s="106">
        <f t="shared" si="11"/>
        <v>0</v>
      </c>
      <c r="P40" s="107">
        <f t="shared" si="12"/>
        <v>-69.118270004772739</v>
      </c>
      <c r="Q40" s="108">
        <f t="shared" si="13"/>
        <v>0.90400240277114896</v>
      </c>
      <c r="R40" s="303"/>
      <c r="S40" s="46">
        <v>0.27222222222222225</v>
      </c>
      <c r="T40" s="47">
        <v>0.28354166666666669</v>
      </c>
      <c r="U40" s="109">
        <v>13.200000000000065</v>
      </c>
      <c r="V40" s="110">
        <v>16.316328313713573</v>
      </c>
      <c r="W40" s="111"/>
      <c r="X40" s="114"/>
      <c r="Y40" s="294"/>
      <c r="Z40" s="295"/>
      <c r="AA40" s="115">
        <f t="shared" si="14"/>
        <v>-345.59135002386347</v>
      </c>
      <c r="AB40" s="108">
        <f t="shared" si="15"/>
        <v>0.90400240277114907</v>
      </c>
      <c r="AC40" s="308"/>
    </row>
    <row r="41" spans="1:29" ht="15.75" customHeight="1">
      <c r="A41" s="297"/>
      <c r="B41" s="98" t="s">
        <v>118</v>
      </c>
      <c r="C41" s="292" t="s">
        <v>204</v>
      </c>
      <c r="D41" s="293"/>
      <c r="E41" s="99">
        <v>20.72</v>
      </c>
      <c r="F41" s="100">
        <v>851</v>
      </c>
      <c r="G41" s="101">
        <f t="shared" si="16"/>
        <v>17632.719999999998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3252.3521445125689</v>
      </c>
      <c r="N41" s="104">
        <f t="shared" si="10"/>
        <v>1084.1173815041896</v>
      </c>
      <c r="O41" s="106">
        <f t="shared" si="11"/>
        <v>0</v>
      </c>
      <c r="P41" s="107">
        <f t="shared" si="12"/>
        <v>-115.88261849581045</v>
      </c>
      <c r="Q41" s="108">
        <f t="shared" si="13"/>
        <v>0.90343115125349127</v>
      </c>
      <c r="R41" s="303"/>
      <c r="S41" s="46">
        <v>0.29305555555555562</v>
      </c>
      <c r="T41" s="47">
        <v>0.30394675925925935</v>
      </c>
      <c r="U41" s="109">
        <v>13.700000000000063</v>
      </c>
      <c r="V41" s="110">
        <v>15.699406992612845</v>
      </c>
      <c r="W41" s="111"/>
      <c r="X41" s="114"/>
      <c r="Y41" s="294"/>
      <c r="Z41" s="295"/>
      <c r="AA41" s="115">
        <f t="shared" si="14"/>
        <v>-347.64785548743112</v>
      </c>
      <c r="AB41" s="108">
        <f t="shared" si="15"/>
        <v>0.90343115125349138</v>
      </c>
      <c r="AC41" s="308"/>
    </row>
    <row r="42" spans="1:29" ht="15.75" customHeight="1">
      <c r="A42" s="297"/>
      <c r="B42" s="98" t="s">
        <v>118</v>
      </c>
      <c r="C42" s="292" t="s">
        <v>124</v>
      </c>
      <c r="D42" s="293"/>
      <c r="E42" s="99">
        <v>18.18</v>
      </c>
      <c r="F42" s="100">
        <v>898</v>
      </c>
      <c r="G42" s="101">
        <f t="shared" si="16"/>
        <v>16325.64</v>
      </c>
      <c r="H42" s="26"/>
      <c r="I42" s="102">
        <v>3</v>
      </c>
      <c r="J42" s="103">
        <v>3600</v>
      </c>
      <c r="K42" s="104">
        <f t="shared" si="18"/>
        <v>1200</v>
      </c>
      <c r="L42" s="105">
        <v>3</v>
      </c>
      <c r="M42" s="103">
        <f t="shared" si="17"/>
        <v>3252.9693510876209</v>
      </c>
      <c r="N42" s="104">
        <f t="shared" si="10"/>
        <v>1084.323117029207</v>
      </c>
      <c r="O42" s="106">
        <f t="shared" si="11"/>
        <v>0</v>
      </c>
      <c r="P42" s="107">
        <f t="shared" si="12"/>
        <v>-115.67688297079303</v>
      </c>
      <c r="Q42" s="108">
        <f t="shared" si="13"/>
        <v>0.90360259752433914</v>
      </c>
      <c r="R42" s="303"/>
      <c r="S42" s="46">
        <v>0.31319444444444455</v>
      </c>
      <c r="T42" s="47">
        <v>0.32468750000000013</v>
      </c>
      <c r="U42" s="109">
        <v>13.316666666666697</v>
      </c>
      <c r="V42" s="110">
        <v>16.563328511529129</v>
      </c>
      <c r="W42" s="111"/>
      <c r="X42" s="114"/>
      <c r="Y42" s="294"/>
      <c r="Z42" s="295"/>
      <c r="AA42" s="115">
        <f t="shared" si="14"/>
        <v>-347.03064891237909</v>
      </c>
      <c r="AB42" s="108">
        <f t="shared" si="15"/>
        <v>0.90360259752433914</v>
      </c>
      <c r="AC42" s="308"/>
    </row>
    <row r="43" spans="1:29" ht="15.75" customHeight="1">
      <c r="A43" s="298"/>
      <c r="B43" s="98" t="s">
        <v>118</v>
      </c>
      <c r="C43" s="292" t="s">
        <v>200</v>
      </c>
      <c r="D43" s="293"/>
      <c r="E43" s="99">
        <v>17.07</v>
      </c>
      <c r="F43" s="100">
        <v>1325</v>
      </c>
      <c r="G43" s="101">
        <f t="shared" si="16"/>
        <v>22617.75</v>
      </c>
      <c r="H43" s="13"/>
      <c r="I43" s="102">
        <v>3</v>
      </c>
      <c r="J43" s="103">
        <v>3300</v>
      </c>
      <c r="K43" s="104">
        <f t="shared" si="18"/>
        <v>1100</v>
      </c>
      <c r="L43" s="105">
        <v>3</v>
      </c>
      <c r="M43" s="103">
        <f t="shared" si="17"/>
        <v>3054.0466488532479</v>
      </c>
      <c r="N43" s="104">
        <f t="shared" si="10"/>
        <v>1018.0155496177493</v>
      </c>
      <c r="O43" s="106">
        <f t="shared" si="11"/>
        <v>0</v>
      </c>
      <c r="P43" s="107">
        <f t="shared" si="12"/>
        <v>-81.984450382250657</v>
      </c>
      <c r="Q43" s="108">
        <f t="shared" si="13"/>
        <v>0.92546868147068118</v>
      </c>
      <c r="R43" s="303"/>
      <c r="S43" s="46">
        <v>0.33402777777777792</v>
      </c>
      <c r="T43" s="47">
        <v>0.35209490740740756</v>
      </c>
      <c r="U43" s="109">
        <v>13.450000000000024</v>
      </c>
      <c r="V43" s="110">
        <v>26.031036569088148</v>
      </c>
      <c r="W43" s="111"/>
      <c r="X43" s="114"/>
      <c r="Y43" s="294"/>
      <c r="Z43" s="295"/>
      <c r="AA43" s="115">
        <f t="shared" si="14"/>
        <v>-245.95335114675208</v>
      </c>
      <c r="AB43" s="108">
        <f t="shared" si="15"/>
        <v>0.92546868147068118</v>
      </c>
      <c r="AC43" s="308"/>
    </row>
    <row r="44" spans="1:29" ht="15.75" customHeight="1">
      <c r="A44" s="298"/>
      <c r="B44" s="98" t="s">
        <v>118</v>
      </c>
      <c r="C44" s="292" t="s">
        <v>125</v>
      </c>
      <c r="D44" s="293"/>
      <c r="E44" s="99">
        <v>14.03</v>
      </c>
      <c r="F44" s="100">
        <v>3539</v>
      </c>
      <c r="G44" s="119">
        <f t="shared" si="16"/>
        <v>49652.17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2771.0255822131253</v>
      </c>
      <c r="N44" s="104">
        <f t="shared" si="10"/>
        <v>923.6751940710418</v>
      </c>
      <c r="O44" s="106">
        <f t="shared" si="11"/>
        <v>0</v>
      </c>
      <c r="P44" s="107">
        <f t="shared" si="12"/>
        <v>-76.324805928958199</v>
      </c>
      <c r="Q44" s="108">
        <f t="shared" si="13"/>
        <v>0.92367519407104182</v>
      </c>
      <c r="R44" s="303"/>
      <c r="S44" s="46">
        <v>0.36180555555555571</v>
      </c>
      <c r="T44" s="118">
        <v>0.41501157407407424</v>
      </c>
      <c r="U44" s="109">
        <v>13.983333333333334</v>
      </c>
      <c r="V44" s="110">
        <v>76.628668231352506</v>
      </c>
      <c r="W44" s="111"/>
      <c r="X44" s="114"/>
      <c r="Y44" s="294"/>
      <c r="Z44" s="295"/>
      <c r="AA44" s="115">
        <f t="shared" si="14"/>
        <v>-228.97441778687471</v>
      </c>
      <c r="AB44" s="108">
        <f t="shared" si="15"/>
        <v>0.92367519407104182</v>
      </c>
      <c r="AC44" s="308"/>
    </row>
    <row r="45" spans="1:29" ht="15.75" customHeight="1">
      <c r="A45" s="298"/>
      <c r="B45" s="98" t="s">
        <v>118</v>
      </c>
      <c r="C45" s="292" t="s">
        <v>127</v>
      </c>
      <c r="D45" s="293"/>
      <c r="E45" s="99">
        <v>14.28</v>
      </c>
      <c r="F45" s="100">
        <v>5138</v>
      </c>
      <c r="G45" s="119">
        <f t="shared" si="16"/>
        <v>73370.64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3253.6899547641883</v>
      </c>
      <c r="N45" s="104">
        <f t="shared" si="10"/>
        <v>1084.5633182547294</v>
      </c>
      <c r="O45" s="121">
        <f t="shared" si="11"/>
        <v>0</v>
      </c>
      <c r="P45" s="122">
        <f t="shared" si="12"/>
        <v>-115.43668174527056</v>
      </c>
      <c r="Q45" s="123">
        <f t="shared" si="13"/>
        <v>0.90380276521227454</v>
      </c>
      <c r="R45" s="303"/>
      <c r="S45" s="46">
        <v>0.42430555555555571</v>
      </c>
      <c r="T45" s="118">
        <v>0.49009259259259275</v>
      </c>
      <c r="U45" s="109">
        <v>13.38333333333332</v>
      </c>
      <c r="V45" s="110">
        <v>94.747810727510654</v>
      </c>
      <c r="W45" s="111"/>
      <c r="X45" s="114"/>
      <c r="Y45" s="294"/>
      <c r="Z45" s="295"/>
      <c r="AA45" s="115">
        <f t="shared" si="14"/>
        <v>-346.31004523581169</v>
      </c>
      <c r="AB45" s="108">
        <f t="shared" si="15"/>
        <v>0.90380276521227454</v>
      </c>
      <c r="AC45" s="308"/>
    </row>
    <row r="46" spans="1:29" ht="15.75" customHeight="1">
      <c r="A46" s="298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298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298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298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298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298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298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298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298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299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3.5714285714285716</v>
      </c>
      <c r="J55" s="135">
        <f t="shared" si="19"/>
        <v>3471.4285714285716</v>
      </c>
      <c r="K55" s="136">
        <f t="shared" ref="K55" si="20">J55/I55</f>
        <v>972</v>
      </c>
      <c r="L55" s="134">
        <f t="shared" ref="L55:M55" si="21">AVERAGE(L39:L54)</f>
        <v>3.5714285714285716</v>
      </c>
      <c r="M55" s="135">
        <f t="shared" si="21"/>
        <v>3156.1597054553386</v>
      </c>
      <c r="N55" s="136">
        <f t="shared" ref="N55:N62" si="22">M55/L55</f>
        <v>883.7247175274947</v>
      </c>
      <c r="O55" s="137">
        <f t="shared" ref="O55:O62" si="23">L55-I55</f>
        <v>0</v>
      </c>
      <c r="P55" s="138">
        <f t="shared" ref="P55:P62" si="24">N55-K55</f>
        <v>-88.275282472505296</v>
      </c>
      <c r="Q55" s="139">
        <f t="shared" ref="Q55:Q62" si="25">N55/K55</f>
        <v>0.9091818081558587</v>
      </c>
      <c r="R55" s="304"/>
      <c r="S55" s="140">
        <v>0.25</v>
      </c>
      <c r="T55" s="141">
        <v>0.49009259259259275</v>
      </c>
      <c r="U55" s="142"/>
      <c r="V55" s="164"/>
      <c r="W55" s="97"/>
      <c r="X55" s="67"/>
      <c r="Y55" s="290"/>
      <c r="Z55" s="291"/>
      <c r="AA55" s="166">
        <f t="shared" ref="AA55:AA62" si="26">M55-J55</f>
        <v>-315.26886597323301</v>
      </c>
      <c r="AB55" s="139">
        <f t="shared" ref="AB55:AB62" si="27">M55/J55</f>
        <v>0.90918180815585881</v>
      </c>
      <c r="AC55" s="309"/>
    </row>
    <row r="56" spans="1:29" ht="15.75" customHeight="1">
      <c r="A56" s="310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1487</v>
      </c>
      <c r="G56" s="146">
        <f t="shared" ref="G56:G62" si="28">E56*F56</f>
        <v>27033.66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3253.3998963298513</v>
      </c>
      <c r="N56" s="150">
        <f t="shared" si="22"/>
        <v>1084.4666321099505</v>
      </c>
      <c r="O56" s="152">
        <f t="shared" si="23"/>
        <v>0</v>
      </c>
      <c r="P56" s="153">
        <f t="shared" si="24"/>
        <v>-115.53336789004948</v>
      </c>
      <c r="Q56" s="154">
        <f t="shared" si="25"/>
        <v>0.90372219342495874</v>
      </c>
      <c r="R56" s="302">
        <f>Q72</f>
        <v>0.9063261560031376</v>
      </c>
      <c r="S56" s="155">
        <v>0.25</v>
      </c>
      <c r="T56" s="156">
        <v>0.26903935185185185</v>
      </c>
      <c r="U56" s="157"/>
      <c r="V56" s="158">
        <v>27.423619242334386</v>
      </c>
      <c r="W56" s="156"/>
      <c r="X56" s="167"/>
      <c r="Y56" s="305"/>
      <c r="Z56" s="306"/>
      <c r="AA56" s="113">
        <f t="shared" si="26"/>
        <v>-346.60010367014866</v>
      </c>
      <c r="AB56" s="154">
        <f t="shared" si="27"/>
        <v>0.90372219342495874</v>
      </c>
      <c r="AC56" s="307">
        <f>AB72</f>
        <v>0.90632615600313748</v>
      </c>
    </row>
    <row r="57" spans="1:29" ht="15.75" customHeight="1">
      <c r="A57" s="311"/>
      <c r="B57" s="98" t="s">
        <v>118</v>
      </c>
      <c r="C57" s="292" t="s">
        <v>130</v>
      </c>
      <c r="D57" s="293"/>
      <c r="E57" s="99">
        <v>30</v>
      </c>
      <c r="F57" s="100">
        <v>1248</v>
      </c>
      <c r="G57" s="101">
        <f t="shared" si="28"/>
        <v>37440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3252.8725397496901</v>
      </c>
      <c r="N57" s="104">
        <f t="shared" si="22"/>
        <v>813.21813493742252</v>
      </c>
      <c r="O57" s="106">
        <f t="shared" si="23"/>
        <v>0</v>
      </c>
      <c r="P57" s="107">
        <f t="shared" si="24"/>
        <v>-86.781865062577481</v>
      </c>
      <c r="Q57" s="108">
        <f t="shared" si="25"/>
        <v>0.90357570548602506</v>
      </c>
      <c r="R57" s="303"/>
      <c r="S57" s="46">
        <v>0.27847222222222223</v>
      </c>
      <c r="T57" s="47">
        <v>0.29445601851851855</v>
      </c>
      <c r="U57" s="109">
        <v>13.583333333333352</v>
      </c>
      <c r="V57" s="110">
        <v>23.019653885904194</v>
      </c>
      <c r="W57" s="111"/>
      <c r="X57" s="13"/>
      <c r="Y57" s="294"/>
      <c r="Z57" s="295"/>
      <c r="AA57" s="115">
        <f t="shared" si="26"/>
        <v>-347.12746025030992</v>
      </c>
      <c r="AB57" s="108">
        <f t="shared" si="27"/>
        <v>0.90357570548602506</v>
      </c>
      <c r="AC57" s="308"/>
    </row>
    <row r="58" spans="1:29" ht="15.75" customHeight="1">
      <c r="A58" s="311"/>
      <c r="B58" s="98" t="s">
        <v>118</v>
      </c>
      <c r="C58" s="292" t="s">
        <v>216</v>
      </c>
      <c r="D58" s="293"/>
      <c r="E58" s="99">
        <v>30</v>
      </c>
      <c r="F58" s="100">
        <v>936</v>
      </c>
      <c r="G58" s="101">
        <f t="shared" si="28"/>
        <v>28080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03"/>
      <c r="S58" s="46">
        <v>0.3041666666666667</v>
      </c>
      <c r="T58" s="47">
        <v>0.31693287037037038</v>
      </c>
      <c r="U58" s="109">
        <v>13.983333333333334</v>
      </c>
      <c r="V58" s="110">
        <v>18.393927501875801</v>
      </c>
      <c r="W58" s="111"/>
      <c r="X58" s="13"/>
      <c r="Y58" s="294"/>
      <c r="Z58" s="295"/>
      <c r="AA58" s="115">
        <f t="shared" si="26"/>
        <v>-246.81845439083963</v>
      </c>
      <c r="AB58" s="108">
        <f t="shared" si="27"/>
        <v>0.9252065289724728</v>
      </c>
      <c r="AC58" s="308"/>
    </row>
    <row r="59" spans="1:29" ht="15.75" customHeight="1">
      <c r="A59" s="311"/>
      <c r="B59" s="98" t="s">
        <v>118</v>
      </c>
      <c r="C59" s="292" t="s">
        <v>231</v>
      </c>
      <c r="D59" s="293"/>
      <c r="E59" s="99">
        <v>23.8</v>
      </c>
      <c r="F59" s="100">
        <v>1609</v>
      </c>
      <c r="G59" s="101">
        <f t="shared" si="28"/>
        <v>38294.200000000004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3254.867472986135</v>
      </c>
      <c r="N59" s="104">
        <f t="shared" si="22"/>
        <v>813.71686824653375</v>
      </c>
      <c r="O59" s="106">
        <f t="shared" si="23"/>
        <v>0</v>
      </c>
      <c r="P59" s="107">
        <f t="shared" si="24"/>
        <v>-86.28313175346625</v>
      </c>
      <c r="Q59" s="108">
        <f t="shared" si="25"/>
        <v>0.90412985360725973</v>
      </c>
      <c r="R59" s="303"/>
      <c r="S59" s="46">
        <v>0.32638888888888895</v>
      </c>
      <c r="T59" s="47">
        <v>0.34697916666666673</v>
      </c>
      <c r="U59" s="109">
        <v>13.616666666666744</v>
      </c>
      <c r="V59" s="110">
        <v>29.660193787070124</v>
      </c>
      <c r="W59" s="111"/>
      <c r="X59" s="114"/>
      <c r="Y59" s="294"/>
      <c r="Z59" s="295"/>
      <c r="AA59" s="115">
        <f t="shared" si="26"/>
        <v>-345.132527013865</v>
      </c>
      <c r="AB59" s="108">
        <f t="shared" si="27"/>
        <v>0.90412985360725973</v>
      </c>
      <c r="AC59" s="308"/>
    </row>
    <row r="60" spans="1:29" ht="15.75" customHeight="1">
      <c r="A60" s="311"/>
      <c r="B60" s="98" t="s">
        <v>118</v>
      </c>
      <c r="C60" s="292" t="s">
        <v>230</v>
      </c>
      <c r="D60" s="293"/>
      <c r="E60" s="99">
        <v>24.76</v>
      </c>
      <c r="F60" s="100">
        <v>2244</v>
      </c>
      <c r="G60" s="101">
        <f t="shared" si="28"/>
        <v>55561.440000000002</v>
      </c>
      <c r="H60" s="13"/>
      <c r="I60" s="102">
        <v>4</v>
      </c>
      <c r="J60" s="103">
        <v>3600</v>
      </c>
      <c r="K60" s="104">
        <f t="shared" si="18"/>
        <v>900</v>
      </c>
      <c r="L60" s="105">
        <v>4</v>
      </c>
      <c r="M60" s="103">
        <f t="shared" si="29"/>
        <v>3252.0172700578314</v>
      </c>
      <c r="N60" s="104">
        <f t="shared" si="22"/>
        <v>813.00431751445785</v>
      </c>
      <c r="O60" s="106">
        <f t="shared" si="23"/>
        <v>0</v>
      </c>
      <c r="P60" s="107">
        <f t="shared" si="24"/>
        <v>-86.995682485542147</v>
      </c>
      <c r="Q60" s="108">
        <f t="shared" si="25"/>
        <v>0.90333813057161982</v>
      </c>
      <c r="R60" s="303"/>
      <c r="S60" s="46">
        <v>0.35625000000000007</v>
      </c>
      <c r="T60" s="47">
        <v>0.38500000000000006</v>
      </c>
      <c r="U60" s="109">
        <v>13.350000000000009</v>
      </c>
      <c r="V60" s="110">
        <v>41.40199415288027</v>
      </c>
      <c r="W60" s="111"/>
      <c r="X60" s="114"/>
      <c r="Y60" s="294"/>
      <c r="Z60" s="295"/>
      <c r="AA60" s="115">
        <f t="shared" si="26"/>
        <v>-347.98272994216859</v>
      </c>
      <c r="AB60" s="108">
        <f t="shared" si="27"/>
        <v>0.90333813057161982</v>
      </c>
      <c r="AC60" s="308"/>
    </row>
    <row r="61" spans="1:29" ht="15.75" customHeight="1">
      <c r="A61" s="311"/>
      <c r="B61" s="98" t="s">
        <v>118</v>
      </c>
      <c r="C61" s="292" t="s">
        <v>218</v>
      </c>
      <c r="D61" s="293"/>
      <c r="E61" s="99">
        <v>27.48</v>
      </c>
      <c r="F61" s="100">
        <v>1596</v>
      </c>
      <c r="G61" s="119">
        <f t="shared" si="28"/>
        <v>43858.080000000002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3249.7228519953828</v>
      </c>
      <c r="N61" s="104">
        <f t="shared" si="22"/>
        <v>649.94457039907661</v>
      </c>
      <c r="O61" s="106">
        <f t="shared" si="23"/>
        <v>0</v>
      </c>
      <c r="P61" s="107">
        <f t="shared" si="24"/>
        <v>-70.055429600923389</v>
      </c>
      <c r="Q61" s="108">
        <f t="shared" si="25"/>
        <v>0.90270079222093969</v>
      </c>
      <c r="R61" s="303"/>
      <c r="S61" s="46">
        <v>0.39444444444444454</v>
      </c>
      <c r="T61" s="118">
        <v>0.4149074074074075</v>
      </c>
      <c r="U61" s="109">
        <v>13.600000000000048</v>
      </c>
      <c r="V61" s="110">
        <v>29.467128232551218</v>
      </c>
      <c r="W61" s="111"/>
      <c r="X61" s="49"/>
      <c r="Y61" s="294"/>
      <c r="Z61" s="295"/>
      <c r="AA61" s="115">
        <f t="shared" si="26"/>
        <v>-350.27714800461717</v>
      </c>
      <c r="AB61" s="108">
        <f t="shared" si="27"/>
        <v>0.90270079222093969</v>
      </c>
      <c r="AC61" s="308"/>
    </row>
    <row r="62" spans="1:29" ht="15.75" customHeight="1">
      <c r="A62" s="311"/>
      <c r="B62" s="98" t="s">
        <v>118</v>
      </c>
      <c r="C62" s="292" t="s">
        <v>123</v>
      </c>
      <c r="D62" s="293"/>
      <c r="E62" s="99">
        <v>16.66</v>
      </c>
      <c r="F62" s="100">
        <v>4215</v>
      </c>
      <c r="G62" s="119">
        <f t="shared" si="28"/>
        <v>70221.899999999994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3251.4597077500703</v>
      </c>
      <c r="N62" s="104">
        <f t="shared" si="22"/>
        <v>650.29194155001403</v>
      </c>
      <c r="O62" s="121">
        <f t="shared" si="23"/>
        <v>0</v>
      </c>
      <c r="P62" s="122">
        <f t="shared" si="24"/>
        <v>-69.70805844998597</v>
      </c>
      <c r="Q62" s="123">
        <f t="shared" si="25"/>
        <v>0.90318325215279727</v>
      </c>
      <c r="R62" s="303"/>
      <c r="S62" s="46">
        <v>0.42430555555555566</v>
      </c>
      <c r="T62" s="118">
        <v>0.47831018518518531</v>
      </c>
      <c r="U62" s="109">
        <v>13.533333333333344</v>
      </c>
      <c r="V62" s="110">
        <v>77.780450238148745</v>
      </c>
      <c r="W62" s="111"/>
      <c r="X62" s="114"/>
      <c r="Y62" s="294"/>
      <c r="Z62" s="295"/>
      <c r="AA62" s="115">
        <f t="shared" si="26"/>
        <v>-348.54029224992973</v>
      </c>
      <c r="AB62" s="108">
        <f t="shared" si="27"/>
        <v>0.90318325215279727</v>
      </c>
      <c r="AC62" s="308"/>
    </row>
    <row r="63" spans="1:29" ht="15.75" customHeight="1">
      <c r="A63" s="311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311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311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311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311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311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311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311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311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312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4.1428571428571432</v>
      </c>
      <c r="J72" s="135">
        <f t="shared" si="30"/>
        <v>3557.1428571428573</v>
      </c>
      <c r="K72" s="136">
        <f t="shared" ref="K72" si="31">J72/I72</f>
        <v>858.62068965517233</v>
      </c>
      <c r="L72" s="134">
        <f t="shared" ref="L72:M72" si="32">AVERAGE(L56:L71)</f>
        <v>4.1428571428571432</v>
      </c>
      <c r="M72" s="135">
        <f t="shared" si="32"/>
        <v>3223.9316120683034</v>
      </c>
      <c r="N72" s="136">
        <f>M72/L72</f>
        <v>778.19038911993528</v>
      </c>
      <c r="O72" s="137">
        <f>L72-I72</f>
        <v>0</v>
      </c>
      <c r="P72" s="138">
        <f>N72-K72</f>
        <v>-80.430300535237052</v>
      </c>
      <c r="Q72" s="139">
        <f>N72/K72</f>
        <v>0.9063261560031376</v>
      </c>
      <c r="R72" s="304"/>
      <c r="S72" s="140">
        <v>0.25</v>
      </c>
      <c r="T72" s="141">
        <v>0.47831018518518531</v>
      </c>
      <c r="U72" s="142"/>
      <c r="V72" s="164"/>
      <c r="W72" s="165"/>
      <c r="X72" s="136"/>
      <c r="Y72" s="290"/>
      <c r="Z72" s="291"/>
      <c r="AA72" s="166">
        <f>M72-J72</f>
        <v>-333.21124507455397</v>
      </c>
      <c r="AB72" s="139">
        <f>M72/J72</f>
        <v>0.90632615600313748</v>
      </c>
      <c r="AC72" s="309"/>
    </row>
    <row r="73" spans="1:29" ht="15.75" customHeight="1">
      <c r="A73" s="296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1072</v>
      </c>
      <c r="G73" s="146">
        <f t="shared" ref="G73" si="33">E73*F73</f>
        <v>30627.040000000001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3121.2239140585648</v>
      </c>
      <c r="N73" s="150">
        <f>M73/L73</f>
        <v>260.10199283821373</v>
      </c>
      <c r="O73" s="152">
        <f>L73-I73</f>
        <v>0</v>
      </c>
      <c r="P73" s="153">
        <f>N73-K73</f>
        <v>-39.898007161786268</v>
      </c>
      <c r="Q73" s="154">
        <f>N73/K73</f>
        <v>0.86700664279404582</v>
      </c>
      <c r="R73" s="302">
        <f>Q89</f>
        <v>0.86700664279404582</v>
      </c>
      <c r="S73" s="155">
        <v>0.70833333333333337</v>
      </c>
      <c r="T73" s="156">
        <v>0.72263888888888894</v>
      </c>
      <c r="U73" s="157"/>
      <c r="V73" s="158">
        <v>20.607300780405701</v>
      </c>
      <c r="W73" s="156"/>
      <c r="X73" s="167"/>
      <c r="Y73" s="305"/>
      <c r="Z73" s="306"/>
      <c r="AA73" s="113">
        <f>M73-J73</f>
        <v>-478.77608594143521</v>
      </c>
      <c r="AB73" s="154">
        <f>M73/J73</f>
        <v>0.86700664279404582</v>
      </c>
      <c r="AC73" s="307">
        <f>AB89</f>
        <v>0.86700664279404582</v>
      </c>
    </row>
    <row r="74" spans="1:29" ht="15.75" customHeight="1">
      <c r="A74" s="297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297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297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298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298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298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298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298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298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298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298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298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298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298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298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299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3121.2239140585648</v>
      </c>
      <c r="N89" s="136">
        <f>M89/L89</f>
        <v>260.10199283821373</v>
      </c>
      <c r="O89" s="137">
        <f>L89-I89</f>
        <v>0</v>
      </c>
      <c r="P89" s="138">
        <f>N89-K89</f>
        <v>-39.898007161786268</v>
      </c>
      <c r="Q89" s="139">
        <f>N89/K89</f>
        <v>0.86700664279404582</v>
      </c>
      <c r="R89" s="304"/>
      <c r="S89" s="140">
        <v>0.70833333333333337</v>
      </c>
      <c r="T89" s="141">
        <v>0.72263888888888894</v>
      </c>
      <c r="U89" s="142"/>
      <c r="V89" s="164"/>
      <c r="W89" s="165"/>
      <c r="X89" s="136"/>
      <c r="Y89" s="290"/>
      <c r="Z89" s="291"/>
      <c r="AA89" s="166">
        <f>M89-J89</f>
        <v>-478.77608594143521</v>
      </c>
      <c r="AB89" s="139">
        <f>M89/J89</f>
        <v>0.86700664279404582</v>
      </c>
      <c r="AC89" s="309"/>
    </row>
    <row r="90" spans="1:29" ht="15.75" customHeight="1">
      <c r="A90" s="310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932</v>
      </c>
      <c r="G90" s="146">
        <f t="shared" ref="G90:G92" si="37">E90*F90</f>
        <v>22871.279999999999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2776.1957267668622</v>
      </c>
      <c r="N90" s="150">
        <f>M90/L90</f>
        <v>694.04893169171555</v>
      </c>
      <c r="O90" s="152">
        <f>L90-I90</f>
        <v>0</v>
      </c>
      <c r="P90" s="153">
        <f>N90-K90</f>
        <v>-55.951068308284448</v>
      </c>
      <c r="Q90" s="154">
        <f>N90/K90</f>
        <v>0.92539857558895411</v>
      </c>
      <c r="R90" s="302">
        <f>Q106</f>
        <v>0.92469504893697219</v>
      </c>
      <c r="S90" s="155">
        <v>0.70833333333333337</v>
      </c>
      <c r="T90" s="156">
        <v>0.72231481481481485</v>
      </c>
      <c r="U90" s="157"/>
      <c r="V90" s="158">
        <v>20.142672024469988</v>
      </c>
      <c r="W90" s="159"/>
      <c r="X90" s="160"/>
      <c r="Y90" s="305"/>
      <c r="Z90" s="306"/>
      <c r="AA90" s="113">
        <f>M90-J90</f>
        <v>-223.80427323313779</v>
      </c>
      <c r="AB90" s="154">
        <f>M90/J90</f>
        <v>0.92539857558895411</v>
      </c>
      <c r="AC90" s="307">
        <f>AB106</f>
        <v>0.92469504893697219</v>
      </c>
    </row>
    <row r="91" spans="1:29" ht="15.75" customHeight="1">
      <c r="A91" s="311"/>
      <c r="B91" s="98" t="s">
        <v>118</v>
      </c>
      <c r="C91" s="292" t="s">
        <v>223</v>
      </c>
      <c r="D91" s="293"/>
      <c r="E91" s="99">
        <v>22.32</v>
      </c>
      <c r="F91" s="100">
        <v>2127</v>
      </c>
      <c r="G91" s="101">
        <f t="shared" si="37"/>
        <v>47474.64</v>
      </c>
      <c r="H91" s="26"/>
      <c r="I91" s="102">
        <v>5</v>
      </c>
      <c r="J91" s="103">
        <v>3300</v>
      </c>
      <c r="K91" s="104">
        <f t="shared" ref="K91:K135" si="38">J91/I91</f>
        <v>660</v>
      </c>
      <c r="L91" s="105">
        <v>5</v>
      </c>
      <c r="M91" s="103">
        <f>F91/V91*60</f>
        <v>3049.2519074406155</v>
      </c>
      <c r="N91" s="104">
        <f>M91/L91</f>
        <v>609.85038148812305</v>
      </c>
      <c r="O91" s="106">
        <f>L91-I91</f>
        <v>0</v>
      </c>
      <c r="P91" s="107">
        <f>N91-K91</f>
        <v>-50.149618511876952</v>
      </c>
      <c r="Q91" s="108">
        <f>N91/K91</f>
        <v>0.92401572952745914</v>
      </c>
      <c r="R91" s="303"/>
      <c r="S91" s="46">
        <v>0.72638888888888886</v>
      </c>
      <c r="T91" s="47">
        <v>0.75545138888888885</v>
      </c>
      <c r="U91" s="109">
        <v>5.8666666666665712</v>
      </c>
      <c r="V91" s="110">
        <v>41.852888470312593</v>
      </c>
      <c r="W91" s="111"/>
      <c r="X91" s="114"/>
      <c r="Y91" s="294"/>
      <c r="Z91" s="295"/>
      <c r="AA91" s="115">
        <f>M91-J91</f>
        <v>-250.74809255938453</v>
      </c>
      <c r="AB91" s="108">
        <f>M91/J91</f>
        <v>0.92401572952745925</v>
      </c>
      <c r="AC91" s="308"/>
    </row>
    <row r="92" spans="1:29" ht="15.75" customHeight="1">
      <c r="A92" s="311"/>
      <c r="B92" s="98" t="s">
        <v>118</v>
      </c>
      <c r="C92" s="292" t="s">
        <v>136</v>
      </c>
      <c r="D92" s="293"/>
      <c r="E92" s="99">
        <v>17.89</v>
      </c>
      <c r="F92" s="100">
        <v>4284</v>
      </c>
      <c r="G92" s="101">
        <f t="shared" si="37"/>
        <v>76640.760000000009</v>
      </c>
      <c r="H92" s="26"/>
      <c r="I92" s="102">
        <v>4</v>
      </c>
      <c r="J92" s="103">
        <v>3300</v>
      </c>
      <c r="K92" s="104">
        <f t="shared" si="38"/>
        <v>825</v>
      </c>
      <c r="L92" s="105">
        <v>4</v>
      </c>
      <c r="M92" s="103">
        <f>F92/V92*60</f>
        <v>3051.6248355874559</v>
      </c>
      <c r="N92" s="104">
        <f>M92/L92</f>
        <v>762.90620889686397</v>
      </c>
      <c r="O92" s="106">
        <f>L92-I92</f>
        <v>0</v>
      </c>
      <c r="P92" s="107">
        <f>N92-K92</f>
        <v>-62.093791103136027</v>
      </c>
      <c r="Q92" s="108">
        <f>N92/K92</f>
        <v>0.92473479866286545</v>
      </c>
      <c r="R92" s="303"/>
      <c r="S92" s="46">
        <v>0.7583333333333333</v>
      </c>
      <c r="T92" s="47">
        <v>0.8168171296296296</v>
      </c>
      <c r="U92" s="109">
        <v>5</v>
      </c>
      <c r="V92" s="110">
        <v>84.230537450885009</v>
      </c>
      <c r="W92" s="111"/>
      <c r="X92" s="114"/>
      <c r="Y92" s="294"/>
      <c r="Z92" s="295"/>
      <c r="AA92" s="115">
        <f>M92-J92</f>
        <v>-248.37516441254411</v>
      </c>
      <c r="AB92" s="108">
        <f>M92/J92</f>
        <v>0.92473479866286545</v>
      </c>
      <c r="AC92" s="308"/>
    </row>
    <row r="93" spans="1:29" ht="15.75" customHeight="1">
      <c r="A93" s="311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294"/>
      <c r="Z93" s="295"/>
      <c r="AA93" s="115"/>
      <c r="AB93" s="108"/>
      <c r="AC93" s="308"/>
    </row>
    <row r="94" spans="1:29" ht="15.75" customHeight="1">
      <c r="A94" s="311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311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311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311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311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311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311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311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311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311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311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311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312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4.333333333333333</v>
      </c>
      <c r="J106" s="135">
        <f t="shared" si="39"/>
        <v>3200</v>
      </c>
      <c r="K106" s="136">
        <f t="shared" ref="K106" si="40">J106/I106</f>
        <v>738.46153846153857</v>
      </c>
      <c r="L106" s="134">
        <f t="shared" ref="L106:M106" si="41">AVERAGE(L90:L105)</f>
        <v>4.333333333333333</v>
      </c>
      <c r="M106" s="135">
        <f t="shared" si="41"/>
        <v>2959.024156598311</v>
      </c>
      <c r="N106" s="136">
        <f t="shared" ref="N106:N118" si="42">M106/L106</f>
        <v>682.85172844576414</v>
      </c>
      <c r="O106" s="137">
        <f t="shared" ref="O106:O118" si="43">L106-I106</f>
        <v>0</v>
      </c>
      <c r="P106" s="138">
        <f t="shared" ref="P106:P118" si="44">N106-K106</f>
        <v>-55.609810015774428</v>
      </c>
      <c r="Q106" s="139">
        <f t="shared" ref="Q106:Q118" si="45">N106/K106</f>
        <v>0.92469504893697219</v>
      </c>
      <c r="R106" s="304"/>
      <c r="S106" s="140">
        <v>0.70833333333333337</v>
      </c>
      <c r="T106" s="141">
        <v>0.8168171296296296</v>
      </c>
      <c r="U106" s="142"/>
      <c r="V106" s="164"/>
      <c r="W106" s="97"/>
      <c r="X106" s="67"/>
      <c r="Y106" s="290"/>
      <c r="Z106" s="291"/>
      <c r="AA106" s="166">
        <f t="shared" ref="AA106:AA118" si="46">M106-J106</f>
        <v>-240.97584340168896</v>
      </c>
      <c r="AB106" s="139">
        <f t="shared" ref="AB106:AB118" si="47">M106/J106</f>
        <v>0.92469504893697219</v>
      </c>
      <c r="AC106" s="309"/>
    </row>
    <row r="107" spans="1:29" ht="15.75" customHeight="1">
      <c r="A107" s="296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657</v>
      </c>
      <c r="G107" s="146">
        <f t="shared" ref="G107:G118" si="48">E107*F107</f>
        <v>11944.26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2773.1326110420714</v>
      </c>
      <c r="N107" s="150">
        <f t="shared" si="42"/>
        <v>924.3775370140238</v>
      </c>
      <c r="O107" s="152">
        <f t="shared" si="43"/>
        <v>0</v>
      </c>
      <c r="P107" s="153">
        <f t="shared" si="44"/>
        <v>-75.622462985976199</v>
      </c>
      <c r="Q107" s="154">
        <f t="shared" si="45"/>
        <v>0.92437753701402381</v>
      </c>
      <c r="R107" s="302">
        <f>Q123</f>
        <v>0.90955034933617152</v>
      </c>
      <c r="S107" s="155">
        <v>0.70833333333333337</v>
      </c>
      <c r="T107" s="156">
        <v>0.71819444444444447</v>
      </c>
      <c r="U107" s="157"/>
      <c r="V107" s="158">
        <v>14.214971127971763</v>
      </c>
      <c r="W107" s="159"/>
      <c r="X107" s="160"/>
      <c r="Y107" s="305"/>
      <c r="Z107" s="306"/>
      <c r="AA107" s="113">
        <f t="shared" si="46"/>
        <v>-226.8673889579286</v>
      </c>
      <c r="AB107" s="154">
        <f t="shared" si="47"/>
        <v>0.92437753701402381</v>
      </c>
      <c r="AC107" s="307">
        <f>AB123</f>
        <v>0.90955034933617163</v>
      </c>
    </row>
    <row r="108" spans="1:29" ht="15.75" customHeight="1">
      <c r="A108" s="297"/>
      <c r="B108" s="98" t="s">
        <v>118</v>
      </c>
      <c r="C108" s="292" t="s">
        <v>144</v>
      </c>
      <c r="D108" s="293"/>
      <c r="E108" s="99">
        <v>18.18</v>
      </c>
      <c r="F108" s="100">
        <v>439</v>
      </c>
      <c r="G108" s="101">
        <f t="shared" si="48"/>
        <v>7981.0199999999995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3251.4402435477386</v>
      </c>
      <c r="N108" s="104">
        <f t="shared" si="42"/>
        <v>1083.8134145159129</v>
      </c>
      <c r="O108" s="106">
        <f t="shared" si="43"/>
        <v>0</v>
      </c>
      <c r="P108" s="107">
        <f t="shared" si="44"/>
        <v>-116.18658548408712</v>
      </c>
      <c r="Q108" s="108">
        <f t="shared" si="45"/>
        <v>0.90317784542992741</v>
      </c>
      <c r="R108" s="303"/>
      <c r="S108" s="46">
        <v>0.72777777777777775</v>
      </c>
      <c r="T108" s="47">
        <v>0.73340277777777774</v>
      </c>
      <c r="U108" s="109">
        <v>13.799999999999919</v>
      </c>
      <c r="V108" s="110">
        <v>8.1010254001345814</v>
      </c>
      <c r="W108" s="111"/>
      <c r="X108" s="114"/>
      <c r="Y108" s="294"/>
      <c r="Z108" s="295"/>
      <c r="AA108" s="115">
        <f t="shared" si="46"/>
        <v>-348.55975645226135</v>
      </c>
      <c r="AB108" s="108">
        <f t="shared" si="47"/>
        <v>0.90317784542992741</v>
      </c>
      <c r="AC108" s="308"/>
    </row>
    <row r="109" spans="1:29" ht="15.75" customHeight="1">
      <c r="A109" s="297"/>
      <c r="B109" s="98" t="s">
        <v>118</v>
      </c>
      <c r="C109" s="292" t="s">
        <v>133</v>
      </c>
      <c r="D109" s="293"/>
      <c r="E109" s="99">
        <v>16.7</v>
      </c>
      <c r="F109" s="100">
        <v>479</v>
      </c>
      <c r="G109" s="101">
        <f t="shared" si="48"/>
        <v>7999.2999999999993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3250.9622901858402</v>
      </c>
      <c r="N109" s="104">
        <f t="shared" si="42"/>
        <v>1083.6540967286135</v>
      </c>
      <c r="O109" s="106">
        <f t="shared" si="43"/>
        <v>0</v>
      </c>
      <c r="P109" s="107">
        <f t="shared" si="44"/>
        <v>-116.34590327138653</v>
      </c>
      <c r="Q109" s="108">
        <f t="shared" si="45"/>
        <v>0.90304508060717792</v>
      </c>
      <c r="R109" s="303"/>
      <c r="S109" s="46">
        <v>0.74305555555555547</v>
      </c>
      <c r="T109" s="47">
        <v>0.74918981481481473</v>
      </c>
      <c r="U109" s="109">
        <v>13.899999999999935</v>
      </c>
      <c r="V109" s="110">
        <v>8.8404593577605244</v>
      </c>
      <c r="W109" s="111"/>
      <c r="X109" s="114"/>
      <c r="Y109" s="294"/>
      <c r="Z109" s="295"/>
      <c r="AA109" s="115">
        <f t="shared" si="46"/>
        <v>-349.03770981415983</v>
      </c>
      <c r="AB109" s="108">
        <f t="shared" si="47"/>
        <v>0.90304508060717781</v>
      </c>
      <c r="AC109" s="308"/>
    </row>
    <row r="110" spans="1:29" ht="15.75" customHeight="1">
      <c r="A110" s="297"/>
      <c r="B110" s="98" t="s">
        <v>118</v>
      </c>
      <c r="C110" s="292" t="s">
        <v>146</v>
      </c>
      <c r="D110" s="293"/>
      <c r="E110" s="99">
        <v>25.03</v>
      </c>
      <c r="F110" s="100">
        <v>549</v>
      </c>
      <c r="G110" s="101">
        <f t="shared" si="48"/>
        <v>13741.470000000001</v>
      </c>
      <c r="H110" s="26">
        <v>2</v>
      </c>
      <c r="I110" s="102">
        <v>5</v>
      </c>
      <c r="J110" s="103">
        <v>3600</v>
      </c>
      <c r="K110" s="104">
        <f t="shared" si="38"/>
        <v>720</v>
      </c>
      <c r="L110" s="105">
        <v>5</v>
      </c>
      <c r="M110" s="103">
        <f t="shared" si="49"/>
        <v>3252.4085312433945</v>
      </c>
      <c r="N110" s="104">
        <f t="shared" si="42"/>
        <v>650.48170624867885</v>
      </c>
      <c r="O110" s="106">
        <f t="shared" si="43"/>
        <v>0</v>
      </c>
      <c r="P110" s="107">
        <f t="shared" si="44"/>
        <v>-69.518293751321153</v>
      </c>
      <c r="Q110" s="108">
        <f t="shared" si="45"/>
        <v>0.9034468142342762</v>
      </c>
      <c r="R110" s="303"/>
      <c r="S110" s="46">
        <v>0.75833333333333319</v>
      </c>
      <c r="T110" s="47">
        <v>0.76535879629629611</v>
      </c>
      <c r="U110" s="109">
        <v>13.166666666666593</v>
      </c>
      <c r="V110" s="110">
        <v>10.127878980629488</v>
      </c>
      <c r="W110" s="111"/>
      <c r="X110" s="114"/>
      <c r="Y110" s="294"/>
      <c r="Z110" s="295"/>
      <c r="AA110" s="115">
        <f t="shared" si="46"/>
        <v>-347.59146875660554</v>
      </c>
      <c r="AB110" s="108">
        <f t="shared" si="47"/>
        <v>0.9034468142342762</v>
      </c>
      <c r="AC110" s="308"/>
    </row>
    <row r="111" spans="1:29" ht="15.75" customHeight="1">
      <c r="A111" s="298"/>
      <c r="B111" s="98" t="s">
        <v>118</v>
      </c>
      <c r="C111" s="292" t="s">
        <v>139</v>
      </c>
      <c r="D111" s="293"/>
      <c r="E111" s="99">
        <v>14.03</v>
      </c>
      <c r="F111" s="100">
        <v>2435</v>
      </c>
      <c r="G111" s="101">
        <f t="shared" si="48"/>
        <v>34163.049999999996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2772.0740012973911</v>
      </c>
      <c r="N111" s="104">
        <f t="shared" si="42"/>
        <v>924.0246670991304</v>
      </c>
      <c r="O111" s="106">
        <f t="shared" si="43"/>
        <v>0</v>
      </c>
      <c r="P111" s="107">
        <f t="shared" si="44"/>
        <v>-75.975332900869603</v>
      </c>
      <c r="Q111" s="108">
        <f t="shared" si="45"/>
        <v>0.92402466709913045</v>
      </c>
      <c r="R111" s="303"/>
      <c r="S111" s="46">
        <v>0.7749999999999998</v>
      </c>
      <c r="T111" s="47">
        <v>0.81159722222222208</v>
      </c>
      <c r="U111" s="109">
        <v>13.883333333333319</v>
      </c>
      <c r="V111" s="110">
        <v>52.70422071402929</v>
      </c>
      <c r="W111" s="111"/>
      <c r="X111" s="114"/>
      <c r="Y111" s="294"/>
      <c r="Z111" s="295"/>
      <c r="AA111" s="115">
        <f t="shared" si="46"/>
        <v>-227.92599870260892</v>
      </c>
      <c r="AB111" s="108">
        <f t="shared" si="47"/>
        <v>0.92402466709913034</v>
      </c>
      <c r="AC111" s="308"/>
    </row>
    <row r="112" spans="1:29" ht="15.75" customHeight="1">
      <c r="A112" s="298"/>
      <c r="B112" s="98" t="s">
        <v>118</v>
      </c>
      <c r="C112" s="292" t="s">
        <v>137</v>
      </c>
      <c r="D112" s="293"/>
      <c r="E112" s="99">
        <v>16.66</v>
      </c>
      <c r="F112" s="100">
        <v>2613</v>
      </c>
      <c r="G112" s="119">
        <f t="shared" si="48"/>
        <v>43532.58</v>
      </c>
      <c r="H112" s="26">
        <v>2</v>
      </c>
      <c r="I112" s="102">
        <v>5</v>
      </c>
      <c r="J112" s="103">
        <v>3600</v>
      </c>
      <c r="K112" s="104">
        <f t="shared" si="38"/>
        <v>720</v>
      </c>
      <c r="L112" s="105">
        <v>5</v>
      </c>
      <c r="M112" s="103">
        <f t="shared" si="49"/>
        <v>3254.1173768379331</v>
      </c>
      <c r="N112" s="104">
        <f t="shared" si="42"/>
        <v>650.82347536758664</v>
      </c>
      <c r="O112" s="106">
        <f t="shared" si="43"/>
        <v>0</v>
      </c>
      <c r="P112" s="107">
        <f t="shared" si="44"/>
        <v>-69.176524632413361</v>
      </c>
      <c r="Q112" s="108">
        <f t="shared" si="45"/>
        <v>0.90392149356609253</v>
      </c>
      <c r="R112" s="303"/>
      <c r="S112" s="46">
        <v>0.82083333333333308</v>
      </c>
      <c r="T112" s="118">
        <v>0.85428240740740713</v>
      </c>
      <c r="U112" s="109">
        <v>13.299999999999841</v>
      </c>
      <c r="V112" s="110">
        <v>48.178962786015148</v>
      </c>
      <c r="W112" s="111"/>
      <c r="X112" s="114"/>
      <c r="Y112" s="294"/>
      <c r="Z112" s="295"/>
      <c r="AA112" s="115">
        <f t="shared" si="46"/>
        <v>-345.88262316206692</v>
      </c>
      <c r="AB112" s="108">
        <f t="shared" si="47"/>
        <v>0.90392149356609253</v>
      </c>
      <c r="AC112" s="308"/>
    </row>
    <row r="113" spans="1:29" ht="15.75" customHeight="1">
      <c r="A113" s="298"/>
      <c r="B113" s="98" t="s">
        <v>118</v>
      </c>
      <c r="C113" s="292" t="s">
        <v>140</v>
      </c>
      <c r="D113" s="293"/>
      <c r="E113" s="99">
        <v>18.18</v>
      </c>
      <c r="F113" s="100">
        <v>840</v>
      </c>
      <c r="G113" s="119">
        <f t="shared" si="48"/>
        <v>15271.199999999999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2773.1326110420719</v>
      </c>
      <c r="N113" s="104">
        <f t="shared" si="42"/>
        <v>924.37753701402391</v>
      </c>
      <c r="O113" s="121">
        <f t="shared" si="43"/>
        <v>0</v>
      </c>
      <c r="P113" s="122">
        <f t="shared" si="44"/>
        <v>-75.622462985976085</v>
      </c>
      <c r="Q113" s="123">
        <f t="shared" si="45"/>
        <v>0.92437753701402392</v>
      </c>
      <c r="R113" s="303"/>
      <c r="S113" s="46">
        <v>0.8638888888888886</v>
      </c>
      <c r="T113" s="118">
        <v>0.87650462962962938</v>
      </c>
      <c r="U113" s="109">
        <v>13.833333333333311</v>
      </c>
      <c r="V113" s="110">
        <v>18.174392309735588</v>
      </c>
      <c r="W113" s="111"/>
      <c r="X113" s="114"/>
      <c r="Y113" s="294"/>
      <c r="Z113" s="295"/>
      <c r="AA113" s="115">
        <f t="shared" si="46"/>
        <v>-226.86738895792814</v>
      </c>
      <c r="AB113" s="108">
        <f t="shared" si="47"/>
        <v>0.92437753701402392</v>
      </c>
      <c r="AC113" s="308"/>
    </row>
    <row r="114" spans="1:29" ht="15.75" customHeight="1">
      <c r="A114" s="298"/>
      <c r="B114" s="98" t="s">
        <v>118</v>
      </c>
      <c r="C114" s="292" t="s">
        <v>144</v>
      </c>
      <c r="D114" s="293"/>
      <c r="E114" s="99">
        <v>18.18</v>
      </c>
      <c r="F114" s="100">
        <v>526</v>
      </c>
      <c r="G114" s="119">
        <f t="shared" si="48"/>
        <v>9562.68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3251.4402435477391</v>
      </c>
      <c r="N114" s="104">
        <f t="shared" si="42"/>
        <v>1083.8134145159131</v>
      </c>
      <c r="O114" s="121">
        <f t="shared" si="43"/>
        <v>0</v>
      </c>
      <c r="P114" s="122">
        <f t="shared" si="44"/>
        <v>-116.18658548408689</v>
      </c>
      <c r="Q114" s="123">
        <f t="shared" si="45"/>
        <v>0.90317784542992763</v>
      </c>
      <c r="R114" s="303"/>
      <c r="S114" s="46">
        <v>0.88611111111111074</v>
      </c>
      <c r="T114" s="118">
        <v>0.8928472222222219</v>
      </c>
      <c r="U114" s="109">
        <v>13.833333333333151</v>
      </c>
      <c r="V114" s="110">
        <v>9.7064677915052151</v>
      </c>
      <c r="W114" s="111"/>
      <c r="X114" s="114"/>
      <c r="Y114" s="294"/>
      <c r="Z114" s="295"/>
      <c r="AA114" s="115">
        <f t="shared" si="46"/>
        <v>-348.5597564522609</v>
      </c>
      <c r="AB114" s="108">
        <f t="shared" si="47"/>
        <v>0.90317784542992752</v>
      </c>
      <c r="AC114" s="308"/>
    </row>
    <row r="115" spans="1:29" ht="15.75" customHeight="1">
      <c r="A115" s="298"/>
      <c r="B115" s="98" t="s">
        <v>118</v>
      </c>
      <c r="C115" s="292" t="s">
        <v>133</v>
      </c>
      <c r="D115" s="293"/>
      <c r="E115" s="99">
        <v>16.7</v>
      </c>
      <c r="F115" s="100">
        <v>557</v>
      </c>
      <c r="G115" s="119">
        <f t="shared" si="48"/>
        <v>9301.9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3250.9622901858406</v>
      </c>
      <c r="N115" s="104">
        <f t="shared" si="42"/>
        <v>1083.6540967286135</v>
      </c>
      <c r="O115" s="121">
        <f t="shared" si="43"/>
        <v>0</v>
      </c>
      <c r="P115" s="122">
        <f t="shared" si="44"/>
        <v>-116.34590327138653</v>
      </c>
      <c r="Q115" s="123">
        <f t="shared" si="45"/>
        <v>0.90304508060717792</v>
      </c>
      <c r="R115" s="303"/>
      <c r="S115" s="46">
        <v>0.9020833333333329</v>
      </c>
      <c r="T115" s="118">
        <v>0.9092129629629625</v>
      </c>
      <c r="U115" s="109">
        <v>13.299999999999841</v>
      </c>
      <c r="V115" s="110">
        <v>10.280033115391674</v>
      </c>
      <c r="W115" s="111"/>
      <c r="X115" s="114"/>
      <c r="Y115" s="294"/>
      <c r="Z115" s="295"/>
      <c r="AA115" s="115">
        <f t="shared" si="46"/>
        <v>-349.03770981415937</v>
      </c>
      <c r="AB115" s="108">
        <f t="shared" si="47"/>
        <v>0.90304508060717792</v>
      </c>
      <c r="AC115" s="308"/>
    </row>
    <row r="116" spans="1:29" ht="15.75" customHeight="1">
      <c r="A116" s="298"/>
      <c r="B116" s="98" t="s">
        <v>118</v>
      </c>
      <c r="C116" s="292" t="s">
        <v>146</v>
      </c>
      <c r="D116" s="293"/>
      <c r="E116" s="99">
        <v>25.03</v>
      </c>
      <c r="F116" s="100">
        <v>560</v>
      </c>
      <c r="G116" s="119">
        <f t="shared" si="48"/>
        <v>14016.800000000001</v>
      </c>
      <c r="H116" s="26"/>
      <c r="I116" s="102">
        <v>5</v>
      </c>
      <c r="J116" s="103">
        <v>3600</v>
      </c>
      <c r="K116" s="104">
        <f t="shared" si="38"/>
        <v>720</v>
      </c>
      <c r="L116" s="116">
        <v>5</v>
      </c>
      <c r="M116" s="103">
        <f t="shared" si="49"/>
        <v>3252.4085312433949</v>
      </c>
      <c r="N116" s="104">
        <f t="shared" si="42"/>
        <v>650.48170624867896</v>
      </c>
      <c r="O116" s="121">
        <f t="shared" si="43"/>
        <v>0</v>
      </c>
      <c r="P116" s="122">
        <f t="shared" si="44"/>
        <v>-69.518293751321039</v>
      </c>
      <c r="Q116" s="123">
        <f t="shared" si="45"/>
        <v>0.90344681423427631</v>
      </c>
      <c r="R116" s="303"/>
      <c r="S116" s="46">
        <v>0.91874999999999951</v>
      </c>
      <c r="T116" s="118">
        <v>0.92591435185185134</v>
      </c>
      <c r="U116" s="109">
        <v>13.733333333333295</v>
      </c>
      <c r="V116" s="110">
        <v>10.33080551758199</v>
      </c>
      <c r="W116" s="111"/>
      <c r="X116" s="114"/>
      <c r="Y116" s="294"/>
      <c r="Z116" s="295"/>
      <c r="AA116" s="115">
        <f t="shared" si="46"/>
        <v>-347.59146875660508</v>
      </c>
      <c r="AB116" s="108">
        <f t="shared" si="47"/>
        <v>0.90344681423427642</v>
      </c>
      <c r="AC116" s="308"/>
    </row>
    <row r="117" spans="1:29" ht="15.75" customHeight="1">
      <c r="A117" s="298"/>
      <c r="B117" s="98" t="s">
        <v>118</v>
      </c>
      <c r="C117" s="292" t="s">
        <v>139</v>
      </c>
      <c r="D117" s="293"/>
      <c r="E117" s="99">
        <v>14.03</v>
      </c>
      <c r="F117" s="100">
        <v>3703</v>
      </c>
      <c r="G117" s="119">
        <f t="shared" si="48"/>
        <v>51953.09</v>
      </c>
      <c r="H117" s="60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2773.4581459044584</v>
      </c>
      <c r="N117" s="104">
        <f t="shared" si="42"/>
        <v>924.48604863481944</v>
      </c>
      <c r="O117" s="121">
        <f t="shared" si="43"/>
        <v>0</v>
      </c>
      <c r="P117" s="122">
        <f t="shared" si="44"/>
        <v>-75.51395136518056</v>
      </c>
      <c r="Q117" s="123">
        <f t="shared" si="45"/>
        <v>0.92448604863481942</v>
      </c>
      <c r="R117" s="303"/>
      <c r="S117" s="46">
        <v>0.93541666666666612</v>
      </c>
      <c r="T117" s="118">
        <v>0.99104166666666615</v>
      </c>
      <c r="U117" s="109">
        <v>13.683333333333287</v>
      </c>
      <c r="V117" s="110">
        <v>80.109375484209593</v>
      </c>
      <c r="W117" s="124"/>
      <c r="X117" s="125"/>
      <c r="Y117" s="294"/>
      <c r="Z117" s="295"/>
      <c r="AA117" s="115">
        <f t="shared" si="46"/>
        <v>-226.54185409554157</v>
      </c>
      <c r="AB117" s="108">
        <f t="shared" si="47"/>
        <v>0.92448604863481942</v>
      </c>
      <c r="AC117" s="308"/>
    </row>
    <row r="118" spans="1:29" ht="15.75" customHeight="1">
      <c r="A118" s="298"/>
      <c r="B118" s="98" t="s">
        <v>118</v>
      </c>
      <c r="C118" s="292" t="s">
        <v>137</v>
      </c>
      <c r="D118" s="293"/>
      <c r="E118" s="99">
        <v>16.66</v>
      </c>
      <c r="F118" s="100">
        <v>3819</v>
      </c>
      <c r="G118" s="119">
        <f t="shared" si="48"/>
        <v>63624.54</v>
      </c>
      <c r="H118" s="60"/>
      <c r="I118" s="102">
        <v>5</v>
      </c>
      <c r="J118" s="103">
        <v>3600</v>
      </c>
      <c r="K118" s="104">
        <f t="shared" si="38"/>
        <v>720</v>
      </c>
      <c r="L118" s="116">
        <v>5</v>
      </c>
      <c r="M118" s="103">
        <f t="shared" si="49"/>
        <v>3254.1173768379331</v>
      </c>
      <c r="N118" s="104">
        <f t="shared" si="42"/>
        <v>650.82347536758664</v>
      </c>
      <c r="O118" s="121">
        <f t="shared" si="43"/>
        <v>0</v>
      </c>
      <c r="P118" s="122">
        <f t="shared" si="44"/>
        <v>-69.176524632413361</v>
      </c>
      <c r="Q118" s="123">
        <f t="shared" si="45"/>
        <v>0.90392149356609253</v>
      </c>
      <c r="R118" s="303"/>
      <c r="S118" s="46">
        <v>1.0006944444444439</v>
      </c>
      <c r="T118" s="118">
        <v>1.0495833333333329</v>
      </c>
      <c r="U118" s="109">
        <v>13.899999999999935</v>
      </c>
      <c r="V118" s="110">
        <v>70.415407148791374</v>
      </c>
      <c r="W118" s="124"/>
      <c r="X118" s="125"/>
      <c r="Y118" s="294"/>
      <c r="Z118" s="295"/>
      <c r="AA118" s="115">
        <f t="shared" si="46"/>
        <v>-345.88262316206692</v>
      </c>
      <c r="AB118" s="108">
        <f t="shared" si="47"/>
        <v>0.90392149356609253</v>
      </c>
      <c r="AC118" s="308"/>
    </row>
    <row r="119" spans="1:29" ht="15.75" customHeight="1">
      <c r="A119" s="298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298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298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298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299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3.6666666666666665</v>
      </c>
      <c r="J123" s="135">
        <f t="shared" si="50"/>
        <v>3400</v>
      </c>
      <c r="K123" s="136">
        <f t="shared" ref="K123" si="51">J123/I123</f>
        <v>927.27272727272737</v>
      </c>
      <c r="L123" s="134">
        <f t="shared" ref="L123:M123" si="52">AVERAGE(L107:L122)</f>
        <v>3.6666666666666665</v>
      </c>
      <c r="M123" s="135">
        <f t="shared" si="52"/>
        <v>3092.4711877429836</v>
      </c>
      <c r="N123" s="136">
        <f t="shared" ref="N123:N135" si="53">M123/L123</f>
        <v>843.40123302081372</v>
      </c>
      <c r="O123" s="137">
        <f t="shared" ref="O123:O135" si="54">L123-I123</f>
        <v>0</v>
      </c>
      <c r="P123" s="138">
        <f t="shared" ref="P123:P135" si="55">N123-K123</f>
        <v>-83.871494251913646</v>
      </c>
      <c r="Q123" s="139">
        <f t="shared" ref="Q123:Q135" si="56">N123/K123</f>
        <v>0.90955034933617152</v>
      </c>
      <c r="R123" s="304"/>
      <c r="S123" s="140">
        <v>0.70833333333333337</v>
      </c>
      <c r="T123" s="141">
        <v>1.0495833333333329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-307.5288122570164</v>
      </c>
      <c r="AB123" s="139">
        <f t="shared" ref="AB123:AB135" si="58">M123/J123</f>
        <v>0.90955034933617163</v>
      </c>
      <c r="AC123" s="309"/>
    </row>
    <row r="124" spans="1:29" ht="15.75" customHeight="1">
      <c r="A124" s="310" t="s">
        <v>142</v>
      </c>
      <c r="B124" s="112" t="s">
        <v>118</v>
      </c>
      <c r="C124" s="300" t="s">
        <v>228</v>
      </c>
      <c r="D124" s="301"/>
      <c r="E124" s="145">
        <v>23.8</v>
      </c>
      <c r="F124" s="95">
        <v>692</v>
      </c>
      <c r="G124" s="146">
        <f t="shared" ref="G124:G135" si="59">E124*F124</f>
        <v>16469.600000000002</v>
      </c>
      <c r="H124" s="147">
        <v>2</v>
      </c>
      <c r="I124" s="148">
        <v>4</v>
      </c>
      <c r="J124" s="149">
        <v>3600</v>
      </c>
      <c r="K124" s="150">
        <f>J124/I124</f>
        <v>900</v>
      </c>
      <c r="L124" s="151">
        <v>4</v>
      </c>
      <c r="M124" s="149">
        <f t="shared" ref="M124:M135" si="60">F124/V124*60</f>
        <v>3254.3338923860688</v>
      </c>
      <c r="N124" s="150">
        <f t="shared" si="53"/>
        <v>813.5834730965172</v>
      </c>
      <c r="O124" s="152">
        <f t="shared" si="54"/>
        <v>0</v>
      </c>
      <c r="P124" s="153">
        <f t="shared" si="55"/>
        <v>-86.416526903482804</v>
      </c>
      <c r="Q124" s="154">
        <f t="shared" si="56"/>
        <v>0.90398163677390797</v>
      </c>
      <c r="R124" s="302">
        <f>Q140</f>
        <v>0.90357132327747791</v>
      </c>
      <c r="S124" s="155">
        <v>0.70833333333333337</v>
      </c>
      <c r="T124" s="156">
        <v>0.71718750000000009</v>
      </c>
      <c r="U124" s="157"/>
      <c r="V124" s="158">
        <v>12.758371259058993</v>
      </c>
      <c r="W124" s="156"/>
      <c r="X124" s="167"/>
      <c r="Y124" s="305"/>
      <c r="Z124" s="306"/>
      <c r="AA124" s="169">
        <f t="shared" si="57"/>
        <v>-345.66610761393122</v>
      </c>
      <c r="AB124" s="154">
        <f t="shared" si="58"/>
        <v>0.90398163677390797</v>
      </c>
      <c r="AC124" s="307">
        <f>AB140</f>
        <v>0.90357132327747791</v>
      </c>
    </row>
    <row r="125" spans="1:29" ht="15.75" customHeight="1">
      <c r="A125" s="311"/>
      <c r="B125" s="98" t="s">
        <v>118</v>
      </c>
      <c r="C125" s="292" t="s">
        <v>145</v>
      </c>
      <c r="D125" s="293"/>
      <c r="E125" s="99">
        <v>24.82</v>
      </c>
      <c r="F125" s="100">
        <v>778</v>
      </c>
      <c r="G125" s="101">
        <f t="shared" si="59"/>
        <v>19309.96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3251.5758705559037</v>
      </c>
      <c r="N125" s="104">
        <f t="shared" si="53"/>
        <v>650.3151741111808</v>
      </c>
      <c r="O125" s="106">
        <f t="shared" si="54"/>
        <v>0</v>
      </c>
      <c r="P125" s="107">
        <f t="shared" si="55"/>
        <v>-69.684825888819205</v>
      </c>
      <c r="Q125" s="108">
        <f t="shared" si="56"/>
        <v>0.90321551959886226</v>
      </c>
      <c r="R125" s="303"/>
      <c r="S125" s="46">
        <v>0.72638888888888886</v>
      </c>
      <c r="T125" s="47">
        <v>0.73635416666666664</v>
      </c>
      <c r="U125" s="109">
        <v>13.249999999999833</v>
      </c>
      <c r="V125" s="110">
        <v>14.356115882979346</v>
      </c>
      <c r="W125" s="111"/>
      <c r="X125" s="13"/>
      <c r="Y125" s="294"/>
      <c r="Z125" s="295"/>
      <c r="AA125" s="170">
        <f t="shared" si="57"/>
        <v>-348.42412944409625</v>
      </c>
      <c r="AB125" s="108">
        <f t="shared" si="58"/>
        <v>0.90321551959886215</v>
      </c>
      <c r="AC125" s="308"/>
    </row>
    <row r="126" spans="1:29" ht="15.75" customHeight="1">
      <c r="A126" s="311"/>
      <c r="B126" s="98" t="s">
        <v>118</v>
      </c>
      <c r="C126" s="292" t="s">
        <v>227</v>
      </c>
      <c r="D126" s="293"/>
      <c r="E126" s="99">
        <v>24.76</v>
      </c>
      <c r="F126" s="100">
        <v>899</v>
      </c>
      <c r="G126" s="101">
        <f t="shared" si="59"/>
        <v>22259.24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3251.5647501443586</v>
      </c>
      <c r="N126" s="104">
        <f t="shared" si="53"/>
        <v>812.89118753608966</v>
      </c>
      <c r="O126" s="106">
        <f t="shared" si="54"/>
        <v>0</v>
      </c>
      <c r="P126" s="107">
        <f t="shared" si="55"/>
        <v>-87.10881246391034</v>
      </c>
      <c r="Q126" s="108">
        <f t="shared" si="56"/>
        <v>0.90321243059565515</v>
      </c>
      <c r="R126" s="303"/>
      <c r="S126" s="46">
        <v>0.74583333333333324</v>
      </c>
      <c r="T126" s="47">
        <v>0.75734953703703689</v>
      </c>
      <c r="U126" s="109">
        <v>13.649999999999896</v>
      </c>
      <c r="V126" s="110">
        <v>16.588936141470118</v>
      </c>
      <c r="W126" s="111"/>
      <c r="X126" s="13"/>
      <c r="Y126" s="294"/>
      <c r="Z126" s="295"/>
      <c r="AA126" s="170">
        <f t="shared" si="57"/>
        <v>-348.43524985564136</v>
      </c>
      <c r="AB126" s="108">
        <f t="shared" si="58"/>
        <v>0.90321243059565515</v>
      </c>
      <c r="AC126" s="308"/>
    </row>
    <row r="127" spans="1:29" ht="15.75" customHeight="1">
      <c r="A127" s="311"/>
      <c r="B127" s="98" t="s">
        <v>118</v>
      </c>
      <c r="C127" s="292" t="s">
        <v>194</v>
      </c>
      <c r="D127" s="293"/>
      <c r="E127" s="99">
        <v>30</v>
      </c>
      <c r="F127" s="100">
        <v>827</v>
      </c>
      <c r="G127" s="101">
        <f t="shared" si="59"/>
        <v>24810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3255.0157155822512</v>
      </c>
      <c r="N127" s="104">
        <f t="shared" si="53"/>
        <v>813.75392889556281</v>
      </c>
      <c r="O127" s="106">
        <f t="shared" si="54"/>
        <v>0</v>
      </c>
      <c r="P127" s="107">
        <f t="shared" si="55"/>
        <v>-86.246071104437192</v>
      </c>
      <c r="Q127" s="108">
        <f t="shared" si="56"/>
        <v>0.90417103210618088</v>
      </c>
      <c r="R127" s="303"/>
      <c r="S127" s="46">
        <v>0.7666666666666665</v>
      </c>
      <c r="T127" s="47">
        <v>0.77724537037037023</v>
      </c>
      <c r="U127" s="109">
        <v>13.416666666666632</v>
      </c>
      <c r="V127" s="110">
        <v>15.244166030431613</v>
      </c>
      <c r="W127" s="111"/>
      <c r="X127" s="13"/>
      <c r="Y127" s="294"/>
      <c r="Z127" s="295"/>
      <c r="AA127" s="170">
        <f t="shared" si="57"/>
        <v>-344.98428441774877</v>
      </c>
      <c r="AB127" s="108">
        <f t="shared" si="58"/>
        <v>0.90417103210618088</v>
      </c>
      <c r="AC127" s="308"/>
    </row>
    <row r="128" spans="1:29" ht="15.75" customHeight="1">
      <c r="A128" s="311"/>
      <c r="B128" s="98" t="s">
        <v>118</v>
      </c>
      <c r="C128" s="292" t="s">
        <v>143</v>
      </c>
      <c r="D128" s="293"/>
      <c r="E128" s="99">
        <v>18.18</v>
      </c>
      <c r="F128" s="100">
        <v>1085</v>
      </c>
      <c r="G128" s="101">
        <f t="shared" si="59"/>
        <v>19725.3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3251.0034114390846</v>
      </c>
      <c r="N128" s="104">
        <f t="shared" si="53"/>
        <v>1083.6678038130283</v>
      </c>
      <c r="O128" s="106">
        <f t="shared" si="54"/>
        <v>0</v>
      </c>
      <c r="P128" s="107">
        <f t="shared" si="55"/>
        <v>-116.33219618697171</v>
      </c>
      <c r="Q128" s="108">
        <f t="shared" si="56"/>
        <v>0.90305650317752362</v>
      </c>
      <c r="R128" s="303"/>
      <c r="S128" s="46">
        <v>0.78680555555555531</v>
      </c>
      <c r="T128" s="47">
        <v>0.8007060185185183</v>
      </c>
      <c r="U128" s="109">
        <v>13.766666666666527</v>
      </c>
      <c r="V128" s="110">
        <v>20.024586800166698</v>
      </c>
      <c r="W128" s="111"/>
      <c r="X128" s="114"/>
      <c r="Y128" s="294"/>
      <c r="Z128" s="295"/>
      <c r="AA128" s="170">
        <f t="shared" si="57"/>
        <v>-348.99658856091537</v>
      </c>
      <c r="AB128" s="108">
        <f t="shared" si="58"/>
        <v>0.90305650317752351</v>
      </c>
      <c r="AC128" s="308"/>
    </row>
    <row r="129" spans="1:29" ht="15.75" customHeight="1">
      <c r="A129" s="311"/>
      <c r="B129" s="98" t="s">
        <v>118</v>
      </c>
      <c r="C129" s="292" t="s">
        <v>141</v>
      </c>
      <c r="D129" s="293"/>
      <c r="E129" s="99">
        <v>14.28</v>
      </c>
      <c r="F129" s="100">
        <v>3146</v>
      </c>
      <c r="G129" s="119">
        <f t="shared" si="59"/>
        <v>44924.88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3253.6469426858534</v>
      </c>
      <c r="N129" s="104">
        <f t="shared" si="53"/>
        <v>1084.5489808952846</v>
      </c>
      <c r="O129" s="106">
        <f t="shared" si="54"/>
        <v>0</v>
      </c>
      <c r="P129" s="107">
        <f t="shared" si="55"/>
        <v>-115.45101910471544</v>
      </c>
      <c r="Q129" s="108">
        <f t="shared" si="56"/>
        <v>0.90379081741273715</v>
      </c>
      <c r="R129" s="303"/>
      <c r="S129" s="46">
        <v>0.81041666666666634</v>
      </c>
      <c r="T129" s="118">
        <v>0.85069444444444409</v>
      </c>
      <c r="U129" s="109">
        <v>13.983333333333174</v>
      </c>
      <c r="V129" s="110">
        <v>58.014899380625636</v>
      </c>
      <c r="W129" s="111"/>
      <c r="X129" s="49"/>
      <c r="Y129" s="294"/>
      <c r="Z129" s="295"/>
      <c r="AA129" s="170">
        <f t="shared" si="57"/>
        <v>-346.35305731414655</v>
      </c>
      <c r="AB129" s="108">
        <f t="shared" si="58"/>
        <v>0.90379081741273704</v>
      </c>
      <c r="AC129" s="308"/>
    </row>
    <row r="130" spans="1:29" ht="15.75" customHeight="1">
      <c r="A130" s="311"/>
      <c r="B130" s="98" t="s">
        <v>118</v>
      </c>
      <c r="C130" s="292" t="s">
        <v>228</v>
      </c>
      <c r="D130" s="293"/>
      <c r="E130" s="99">
        <v>23.8</v>
      </c>
      <c r="F130" s="100">
        <v>789</v>
      </c>
      <c r="G130" s="119">
        <f t="shared" si="59"/>
        <v>18778.2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3254.3338923860692</v>
      </c>
      <c r="N130" s="104">
        <f t="shared" si="53"/>
        <v>813.58347309651731</v>
      </c>
      <c r="O130" s="121">
        <f t="shared" si="54"/>
        <v>0</v>
      </c>
      <c r="P130" s="122">
        <f t="shared" si="55"/>
        <v>-86.416526903482691</v>
      </c>
      <c r="Q130" s="123">
        <f t="shared" si="56"/>
        <v>0.90398163677390808</v>
      </c>
      <c r="R130" s="303"/>
      <c r="S130" s="46">
        <v>0.86041666666666627</v>
      </c>
      <c r="T130" s="118">
        <v>0.87050925925925882</v>
      </c>
      <c r="U130" s="109">
        <v>13.99999999999995</v>
      </c>
      <c r="V130" s="110">
        <v>14.546755669649631</v>
      </c>
      <c r="W130" s="111"/>
      <c r="X130" s="114"/>
      <c r="Y130" s="294"/>
      <c r="Z130" s="295"/>
      <c r="AA130" s="170">
        <f t="shared" si="57"/>
        <v>-345.66610761393076</v>
      </c>
      <c r="AB130" s="108">
        <f t="shared" si="58"/>
        <v>0.90398163677390808</v>
      </c>
      <c r="AC130" s="308"/>
    </row>
    <row r="131" spans="1:29" ht="15.75" customHeight="1">
      <c r="A131" s="311"/>
      <c r="B131" s="98" t="s">
        <v>118</v>
      </c>
      <c r="C131" s="292" t="s">
        <v>145</v>
      </c>
      <c r="D131" s="293"/>
      <c r="E131" s="99">
        <v>24.82</v>
      </c>
      <c r="F131" s="100">
        <v>895</v>
      </c>
      <c r="G131" s="119">
        <f t="shared" si="59"/>
        <v>22213.9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3251.5758705559037</v>
      </c>
      <c r="N131" s="104">
        <f t="shared" si="53"/>
        <v>650.3151741111808</v>
      </c>
      <c r="O131" s="121">
        <f t="shared" si="54"/>
        <v>0</v>
      </c>
      <c r="P131" s="122">
        <f t="shared" si="55"/>
        <v>-69.684825888819205</v>
      </c>
      <c r="Q131" s="123">
        <f t="shared" si="56"/>
        <v>0.90321551959886226</v>
      </c>
      <c r="R131" s="303"/>
      <c r="S131" s="46">
        <v>0.87986111111111065</v>
      </c>
      <c r="T131" s="118">
        <v>0.891319444444444</v>
      </c>
      <c r="U131" s="109">
        <v>13.46666666666664</v>
      </c>
      <c r="V131" s="110">
        <v>16.515069042759016</v>
      </c>
      <c r="W131" s="111"/>
      <c r="X131" s="114"/>
      <c r="Y131" s="294"/>
      <c r="Z131" s="295"/>
      <c r="AA131" s="170">
        <f t="shared" si="57"/>
        <v>-348.42412944409625</v>
      </c>
      <c r="AB131" s="108">
        <f t="shared" si="58"/>
        <v>0.90321551959886215</v>
      </c>
      <c r="AC131" s="308"/>
    </row>
    <row r="132" spans="1:29" ht="15.75" customHeight="1">
      <c r="A132" s="311"/>
      <c r="B132" s="98" t="s">
        <v>118</v>
      </c>
      <c r="C132" s="292" t="s">
        <v>227</v>
      </c>
      <c r="D132" s="293"/>
      <c r="E132" s="99">
        <v>24.76</v>
      </c>
      <c r="F132" s="100">
        <v>1138</v>
      </c>
      <c r="G132" s="119">
        <f t="shared" si="59"/>
        <v>28176.880000000001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3251.5647501443582</v>
      </c>
      <c r="N132" s="104">
        <f t="shared" si="53"/>
        <v>812.89118753608955</v>
      </c>
      <c r="O132" s="121">
        <f t="shared" si="54"/>
        <v>0</v>
      </c>
      <c r="P132" s="122">
        <f t="shared" si="55"/>
        <v>-87.108812463910454</v>
      </c>
      <c r="Q132" s="123">
        <f t="shared" si="56"/>
        <v>0.90321243059565504</v>
      </c>
      <c r="R132" s="303"/>
      <c r="S132" s="46">
        <v>0.90069444444444391</v>
      </c>
      <c r="T132" s="118">
        <v>0.91526620370370315</v>
      </c>
      <c r="U132" s="109">
        <v>13.499999999999872</v>
      </c>
      <c r="V132" s="110">
        <v>20.999120499436035</v>
      </c>
      <c r="W132" s="124"/>
      <c r="X132" s="125"/>
      <c r="Y132" s="294"/>
      <c r="Z132" s="295"/>
      <c r="AA132" s="170">
        <f t="shared" si="57"/>
        <v>-348.43524985564181</v>
      </c>
      <c r="AB132" s="108">
        <f t="shared" si="58"/>
        <v>0.90321243059565504</v>
      </c>
      <c r="AC132" s="308"/>
    </row>
    <row r="133" spans="1:29" ht="15.75" customHeight="1">
      <c r="A133" s="311"/>
      <c r="B133" s="98" t="s">
        <v>118</v>
      </c>
      <c r="C133" s="292" t="s">
        <v>194</v>
      </c>
      <c r="D133" s="293"/>
      <c r="E133" s="99">
        <v>30</v>
      </c>
      <c r="F133" s="100">
        <v>1164</v>
      </c>
      <c r="G133" s="119">
        <f t="shared" si="59"/>
        <v>34920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3255.0157155822508</v>
      </c>
      <c r="N133" s="104">
        <f t="shared" si="53"/>
        <v>813.75392889556269</v>
      </c>
      <c r="O133" s="121">
        <f t="shared" si="54"/>
        <v>0</v>
      </c>
      <c r="P133" s="122">
        <f t="shared" si="55"/>
        <v>-86.246071104437306</v>
      </c>
      <c r="Q133" s="123">
        <f t="shared" si="56"/>
        <v>0.90417103210618077</v>
      </c>
      <c r="R133" s="303"/>
      <c r="S133" s="46">
        <v>0.92430555555555494</v>
      </c>
      <c r="T133" s="118">
        <v>0.93920138888888827</v>
      </c>
      <c r="U133" s="109">
        <v>13.01666666666657</v>
      </c>
      <c r="V133" s="110">
        <v>21.456117605105682</v>
      </c>
      <c r="W133" s="124"/>
      <c r="X133" s="125"/>
      <c r="Y133" s="294"/>
      <c r="Z133" s="295"/>
      <c r="AA133" s="170">
        <f t="shared" si="57"/>
        <v>-344.98428441774922</v>
      </c>
      <c r="AB133" s="108">
        <f t="shared" si="58"/>
        <v>0.90417103210618077</v>
      </c>
      <c r="AC133" s="308"/>
    </row>
    <row r="134" spans="1:29" ht="15.75" customHeight="1">
      <c r="A134" s="311"/>
      <c r="B134" s="98" t="s">
        <v>118</v>
      </c>
      <c r="C134" s="292" t="s">
        <v>143</v>
      </c>
      <c r="D134" s="293"/>
      <c r="E134" s="99">
        <v>18.18</v>
      </c>
      <c r="F134" s="100">
        <v>1620</v>
      </c>
      <c r="G134" s="119">
        <f t="shared" si="59"/>
        <v>29451.599999999999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3251.0034114390851</v>
      </c>
      <c r="N134" s="104">
        <f t="shared" si="53"/>
        <v>1083.6678038130283</v>
      </c>
      <c r="O134" s="121">
        <f t="shared" si="54"/>
        <v>0</v>
      </c>
      <c r="P134" s="122">
        <f t="shared" si="55"/>
        <v>-116.33219618697171</v>
      </c>
      <c r="Q134" s="123">
        <f t="shared" si="56"/>
        <v>0.90305650317752362</v>
      </c>
      <c r="R134" s="303"/>
      <c r="S134" s="46">
        <v>0.94861111111111041</v>
      </c>
      <c r="T134" s="118">
        <v>0.96936342592592517</v>
      </c>
      <c r="U134" s="109">
        <v>13.54999999999988</v>
      </c>
      <c r="V134" s="110">
        <v>29.898461397483914</v>
      </c>
      <c r="W134" s="124"/>
      <c r="X134" s="125"/>
      <c r="Y134" s="294"/>
      <c r="Z134" s="295"/>
      <c r="AA134" s="170">
        <f t="shared" si="57"/>
        <v>-348.99658856091492</v>
      </c>
      <c r="AB134" s="108">
        <f t="shared" si="58"/>
        <v>0.90305650317752362</v>
      </c>
      <c r="AC134" s="308"/>
    </row>
    <row r="135" spans="1:29" ht="15.75" customHeight="1">
      <c r="A135" s="311"/>
      <c r="B135" s="98" t="s">
        <v>118</v>
      </c>
      <c r="C135" s="292" t="s">
        <v>141</v>
      </c>
      <c r="D135" s="293"/>
      <c r="E135" s="99">
        <v>14.28</v>
      </c>
      <c r="F135" s="100">
        <v>4883</v>
      </c>
      <c r="G135" s="119">
        <f t="shared" si="59"/>
        <v>69729.239999999991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3253.6469426858534</v>
      </c>
      <c r="N135" s="104">
        <f t="shared" si="53"/>
        <v>1084.5489808952846</v>
      </c>
      <c r="O135" s="121">
        <f t="shared" si="54"/>
        <v>0</v>
      </c>
      <c r="P135" s="122">
        <f t="shared" si="55"/>
        <v>-115.45101910471544</v>
      </c>
      <c r="Q135" s="123">
        <f t="shared" si="56"/>
        <v>0.90379081741273715</v>
      </c>
      <c r="R135" s="303"/>
      <c r="S135" s="46">
        <v>0.97847222222222152</v>
      </c>
      <c r="T135" s="118">
        <v>1.0409953703703696</v>
      </c>
      <c r="U135" s="109">
        <v>13.116666666666745</v>
      </c>
      <c r="V135" s="110">
        <v>90.046647703622057</v>
      </c>
      <c r="W135" s="124"/>
      <c r="X135" s="125"/>
      <c r="Y135" s="294"/>
      <c r="Z135" s="295"/>
      <c r="AA135" s="170">
        <f t="shared" si="57"/>
        <v>-346.35305731414655</v>
      </c>
      <c r="AB135" s="108">
        <f t="shared" si="58"/>
        <v>0.90379081741273704</v>
      </c>
      <c r="AC135" s="308"/>
    </row>
    <row r="136" spans="1:29" ht="15.75" customHeight="1">
      <c r="A136" s="311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311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311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311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312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3.8333333333333335</v>
      </c>
      <c r="J140" s="135">
        <f t="shared" si="61"/>
        <v>3600</v>
      </c>
      <c r="K140" s="136">
        <f t="shared" ref="K140" si="62">J140/I140</f>
        <v>939.13043478260863</v>
      </c>
      <c r="L140" s="134">
        <f t="shared" ref="L140:M140" si="63">AVERAGE(L124:L139)</f>
        <v>3.8333333333333335</v>
      </c>
      <c r="M140" s="135">
        <f t="shared" si="63"/>
        <v>3252.8567637989204</v>
      </c>
      <c r="N140" s="136">
        <f>M140/L140</f>
        <v>848.57132968667486</v>
      </c>
      <c r="O140" s="137">
        <f>L140-I140</f>
        <v>0</v>
      </c>
      <c r="P140" s="138">
        <f>N140-K140</f>
        <v>-90.559105095933774</v>
      </c>
      <c r="Q140" s="139">
        <f>N140/K140</f>
        <v>0.90357132327747791</v>
      </c>
      <c r="R140" s="304"/>
      <c r="S140" s="140">
        <v>0.70833333333333337</v>
      </c>
      <c r="T140" s="141">
        <v>1.0409953703703696</v>
      </c>
      <c r="U140" s="142"/>
      <c r="V140" s="164"/>
      <c r="W140" s="165"/>
      <c r="X140" s="136"/>
      <c r="Y140" s="290"/>
      <c r="Z140" s="291"/>
      <c r="AA140" s="172">
        <f>M140-J140</f>
        <v>-347.14323620107962</v>
      </c>
      <c r="AB140" s="139">
        <f>M140/J140</f>
        <v>0.90357132327747791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321" priority="1" operator="greaterThan">
      <formula>0</formula>
    </cfRule>
  </conditionalFormatting>
  <conditionalFormatting sqref="P5:P140 AA5:AA140">
    <cfRule type="cellIs" dxfId="320" priority="4" operator="lessThan">
      <formula>0</formula>
    </cfRule>
  </conditionalFormatting>
  <conditionalFormatting sqref="Q5:Q140 AB5:AB140">
    <cfRule type="cellIs" dxfId="319" priority="2" operator="greaterThan">
      <formula>1</formula>
    </cfRule>
    <cfRule type="cellIs" dxfId="318" priority="3" operator="lessThan">
      <formula>0.8</formula>
    </cfRule>
  </conditionalFormatting>
  <conditionalFormatting sqref="AC5:AC6 R5:R140 AC73:AC78">
    <cfRule type="cellIs" dxfId="317" priority="5" operator="lessThan">
      <formula>0.8</formula>
    </cfRule>
  </conditionalFormatting>
  <conditionalFormatting sqref="AC12:AC20">
    <cfRule type="cellIs" dxfId="316" priority="12" operator="lessThan">
      <formula>0.8</formula>
    </cfRule>
  </conditionalFormatting>
  <conditionalFormatting sqref="AC22">
    <cfRule type="cellIs" dxfId="315" priority="11" operator="lessThan">
      <formula>0.8</formula>
    </cfRule>
  </conditionalFormatting>
  <conditionalFormatting sqref="AC39">
    <cfRule type="cellIs" dxfId="314" priority="7" operator="lessThan">
      <formula>0.8</formula>
    </cfRule>
  </conditionalFormatting>
  <conditionalFormatting sqref="AC56:AC61">
    <cfRule type="cellIs" dxfId="313" priority="6" operator="lessThan">
      <formula>0.8</formula>
    </cfRule>
  </conditionalFormatting>
  <conditionalFormatting sqref="AC90">
    <cfRule type="cellIs" dxfId="312" priority="10" operator="lessThan">
      <formula>0.8</formula>
    </cfRule>
  </conditionalFormatting>
  <conditionalFormatting sqref="AC107">
    <cfRule type="cellIs" dxfId="311" priority="9" operator="lessThan">
      <formula>0.8</formula>
    </cfRule>
  </conditionalFormatting>
  <conditionalFormatting sqref="AC124:AC129">
    <cfRule type="cellIs" dxfId="310" priority="8" operator="lessThan">
      <formula>0.8</formula>
    </cfRule>
  </conditionalFormatting>
  <dataValidations count="1">
    <dataValidation type="list" allowBlank="1" showInputMessage="1" showErrorMessage="1" sqref="Y5:Z140" xr:uid="{7DB25ECB-CB68-4450-AB6D-169FFE39979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463E-1572-4C36-AD7B-11D6A1CD93ED}">
  <sheetPr codeName="工作表36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3" sqref="O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82395</v>
      </c>
      <c r="E1" s="86" t="s">
        <v>3</v>
      </c>
      <c r="F1" s="87">
        <f>SUM(G5:G140)</f>
        <v>3762654.2300000004</v>
      </c>
      <c r="G1" s="88" t="s">
        <v>84</v>
      </c>
      <c r="H1" s="89">
        <f>L21+L38+L55+L72+L89+L106+L123+L140</f>
        <v>137.49523809523811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46279</v>
      </c>
      <c r="B2" s="348"/>
      <c r="C2" s="90" t="s">
        <v>40</v>
      </c>
      <c r="D2" s="91">
        <f>AVERAGE(N21,N38,N55,N72,N89,N106,N123,N140)</f>
        <v>207.15637740780019</v>
      </c>
      <c r="E2" s="91" t="s">
        <v>91</v>
      </c>
      <c r="F2" s="92">
        <f>F1/D1</f>
        <v>45.666050488500524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43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3933</v>
      </c>
      <c r="G5" s="146">
        <f t="shared" ref="G5:G7" si="0">E5*F5</f>
        <v>77480.099999999991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1084.287288176849</v>
      </c>
      <c r="N5" s="150">
        <f>M5/L5</f>
        <v>83.406714475142223</v>
      </c>
      <c r="O5" s="152">
        <f>L5-I5</f>
        <v>0</v>
      </c>
      <c r="P5" s="153">
        <f>N5-K5</f>
        <v>-8.9009778325500832</v>
      </c>
      <c r="Q5" s="154">
        <f>N5/K5</f>
        <v>0.9035727401473741</v>
      </c>
      <c r="R5" s="302">
        <f>Q21</f>
        <v>0.90309082668081719</v>
      </c>
      <c r="S5" s="155">
        <v>0.20833333333333334</v>
      </c>
      <c r="T5" s="156">
        <v>0.35946759259259259</v>
      </c>
      <c r="U5" s="157"/>
      <c r="V5" s="158">
        <v>217.63604772752007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-115.71271182315104</v>
      </c>
      <c r="AF5" s="130">
        <f>M5/J5</f>
        <v>0.9035727401473741</v>
      </c>
      <c r="AG5" s="381">
        <f>AF21</f>
        <v>0.90309082668081719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4909</v>
      </c>
      <c r="G6" s="101">
        <f t="shared" si="0"/>
        <v>277014.87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1806.1548219448405</v>
      </c>
      <c r="N6" s="104">
        <f>M6/L6</f>
        <v>75.256450914368358</v>
      </c>
      <c r="O6" s="106">
        <f>L6-I6</f>
        <v>0</v>
      </c>
      <c r="P6" s="107">
        <f>N6-K6</f>
        <v>-8.0768824189649706</v>
      </c>
      <c r="Q6" s="108">
        <f>N6/K6</f>
        <v>0.90307741097242034</v>
      </c>
      <c r="R6" s="303"/>
      <c r="S6" s="46">
        <v>0.36249999999999999</v>
      </c>
      <c r="T6" s="47">
        <v>0.47574074074074074</v>
      </c>
      <c r="U6" s="109">
        <v>5</v>
      </c>
      <c r="V6" s="110">
        <v>163.07572109618141</v>
      </c>
      <c r="W6" s="111">
        <v>0.47574074074074074</v>
      </c>
      <c r="X6" s="114">
        <v>0.51527777777777772</v>
      </c>
      <c r="Y6" s="12"/>
      <c r="Z6" s="196"/>
      <c r="AA6" s="294"/>
      <c r="AB6" s="295"/>
      <c r="AC6" s="12">
        <v>4</v>
      </c>
      <c r="AD6" s="196"/>
      <c r="AE6" s="115">
        <f>M6-J6</f>
        <v>-193.84517805515952</v>
      </c>
      <c r="AF6" s="108">
        <f>M6/J6</f>
        <v>0.90307741097242022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4646</v>
      </c>
      <c r="G7" s="101">
        <f t="shared" si="0"/>
        <v>276529.92000000004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1805.6301886185606</v>
      </c>
      <c r="N7" s="104">
        <f>M7/L7</f>
        <v>75.234591192440021</v>
      </c>
      <c r="O7" s="106">
        <f>L7-I7</f>
        <v>0</v>
      </c>
      <c r="P7" s="107">
        <f>N7-K7</f>
        <v>-8.0987421408933074</v>
      </c>
      <c r="Q7" s="108">
        <f>N7/K7</f>
        <v>0.90281509430928031</v>
      </c>
      <c r="R7" s="303"/>
      <c r="S7" s="46">
        <v>0.51527777777777772</v>
      </c>
      <c r="T7" s="47">
        <v>0.6224884259259259</v>
      </c>
      <c r="U7" s="109">
        <v>56.933333333333252</v>
      </c>
      <c r="V7" s="110">
        <v>154.38377235665948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-194.36981138143938</v>
      </c>
      <c r="AF7" s="108">
        <f>M7/J7</f>
        <v>0.90281509430928031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1565.3574329134165</v>
      </c>
      <c r="N21" s="136">
        <f t="shared" ref="N21:N26" si="5">M21/L21</f>
        <v>76.984791782627042</v>
      </c>
      <c r="O21" s="137">
        <f t="shared" ref="O21:O26" si="6">L21-I21</f>
        <v>0</v>
      </c>
      <c r="P21" s="138">
        <f t="shared" ref="P21:P26" si="7">N21-K21</f>
        <v>-8.2611098567172263</v>
      </c>
      <c r="Q21" s="139">
        <f t="shared" ref="Q21:Q26" si="8">N21/K21</f>
        <v>0.90309082668081719</v>
      </c>
      <c r="R21" s="304"/>
      <c r="S21" s="140">
        <v>0.20833333333333334</v>
      </c>
      <c r="T21" s="141">
        <v>0.6224884259259259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11</v>
      </c>
      <c r="AD21" s="178">
        <f>SUM(AD5:AD20)</f>
        <v>0</v>
      </c>
      <c r="AE21" s="166">
        <f t="shared" ref="AE21:AE26" si="9">M21-J21</f>
        <v>-167.9759004199168</v>
      </c>
      <c r="AF21" s="139">
        <f t="shared" ref="AF21:AF26" si="10">M21/J21</f>
        <v>0.90309082668081719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2391</v>
      </c>
      <c r="G22" s="146">
        <f t="shared" ref="G22:G26" si="11">E22*F22</f>
        <v>87151.950000000012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1895.5883422374989</v>
      </c>
      <c r="N22" s="150">
        <f t="shared" si="5"/>
        <v>94.779417111874949</v>
      </c>
      <c r="O22" s="152">
        <f t="shared" si="6"/>
        <v>0</v>
      </c>
      <c r="P22" s="153">
        <f t="shared" si="7"/>
        <v>-10.220582888125051</v>
      </c>
      <c r="Q22" s="154">
        <f t="shared" si="8"/>
        <v>0.90266111535118998</v>
      </c>
      <c r="R22" s="302">
        <f>Q38</f>
        <v>0.90317040097232848</v>
      </c>
      <c r="S22" s="155">
        <v>0.20833333333333334</v>
      </c>
      <c r="T22" s="156">
        <v>0.26087962962962963</v>
      </c>
      <c r="U22" s="157"/>
      <c r="V22" s="158">
        <v>75.680988748149758</v>
      </c>
      <c r="W22" s="95"/>
      <c r="X22" s="96"/>
      <c r="Y22" s="12"/>
      <c r="Z22" s="196"/>
      <c r="AA22" s="305"/>
      <c r="AB22" s="306"/>
      <c r="AC22" s="12">
        <v>1</v>
      </c>
      <c r="AD22" s="196"/>
      <c r="AE22" s="113">
        <f t="shared" si="9"/>
        <v>-204.41165776250114</v>
      </c>
      <c r="AF22" s="154">
        <f t="shared" si="10"/>
        <v>0.90266111535118998</v>
      </c>
      <c r="AG22" s="374">
        <f>AF38</f>
        <v>0.91220210498205168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1367</v>
      </c>
      <c r="G23" s="101">
        <f t="shared" si="11"/>
        <v>70318.48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1801.9709154418131</v>
      </c>
      <c r="N23" s="104">
        <f t="shared" si="5"/>
        <v>94.840574496937535</v>
      </c>
      <c r="O23" s="106">
        <f t="shared" si="6"/>
        <v>0</v>
      </c>
      <c r="P23" s="107">
        <f t="shared" si="7"/>
        <v>-10.422583397799301</v>
      </c>
      <c r="Q23" s="108">
        <f t="shared" si="8"/>
        <v>0.90098545772090666</v>
      </c>
      <c r="R23" s="303"/>
      <c r="S23" s="46">
        <v>0.26458333333333334</v>
      </c>
      <c r="T23" s="47">
        <v>0.29619212962962965</v>
      </c>
      <c r="U23" s="109">
        <v>5.333333333333341</v>
      </c>
      <c r="V23" s="110">
        <v>45.516827878373427</v>
      </c>
      <c r="W23" s="111"/>
      <c r="X23" s="114"/>
      <c r="Y23" s="12"/>
      <c r="Z23" s="196"/>
      <c r="AA23" s="294"/>
      <c r="AB23" s="295"/>
      <c r="AC23" s="12">
        <v>0</v>
      </c>
      <c r="AD23" s="196"/>
      <c r="AE23" s="115">
        <f t="shared" si="9"/>
        <v>-198.02908455818692</v>
      </c>
      <c r="AF23" s="108">
        <f t="shared" si="10"/>
        <v>0.90098545772090655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3262</v>
      </c>
      <c r="G24" s="101">
        <f t="shared" si="11"/>
        <v>199275.58000000002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1803.8426614057976</v>
      </c>
      <c r="N24" s="104">
        <f t="shared" si="5"/>
        <v>90.192133070289884</v>
      </c>
      <c r="O24" s="106">
        <f t="shared" si="6"/>
        <v>0</v>
      </c>
      <c r="P24" s="107">
        <f t="shared" si="7"/>
        <v>-9.8078669297101158</v>
      </c>
      <c r="Q24" s="108">
        <f t="shared" si="8"/>
        <v>0.90192133070289882</v>
      </c>
      <c r="R24" s="303"/>
      <c r="S24" s="46">
        <v>0.29930555555555555</v>
      </c>
      <c r="T24" s="47">
        <v>0.37465277777777778</v>
      </c>
      <c r="U24" s="109">
        <v>5</v>
      </c>
      <c r="V24" s="110">
        <v>108.501702608291</v>
      </c>
      <c r="W24" s="111"/>
      <c r="X24" s="114"/>
      <c r="Y24" s="12"/>
      <c r="Z24" s="196"/>
      <c r="AA24" s="294"/>
      <c r="AB24" s="295"/>
      <c r="AC24" s="12">
        <v>2</v>
      </c>
      <c r="AD24" s="196"/>
      <c r="AE24" s="115">
        <f t="shared" si="9"/>
        <v>-196.15733859420243</v>
      </c>
      <c r="AF24" s="108">
        <f t="shared" si="10"/>
        <v>0.90192133070289882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3225</v>
      </c>
      <c r="G25" s="101">
        <f t="shared" si="11"/>
        <v>173376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1805.8443887848189</v>
      </c>
      <c r="N25" s="104">
        <f t="shared" si="5"/>
        <v>90.292219439240938</v>
      </c>
      <c r="O25" s="106">
        <f t="shared" si="6"/>
        <v>0</v>
      </c>
      <c r="P25" s="107">
        <f t="shared" si="7"/>
        <v>-9.7077805607590619</v>
      </c>
      <c r="Q25" s="108">
        <f t="shared" si="8"/>
        <v>0.90292219439240939</v>
      </c>
      <c r="R25" s="303"/>
      <c r="S25" s="46">
        <v>0.37847222222222221</v>
      </c>
      <c r="T25" s="47">
        <v>0.45288194444444441</v>
      </c>
      <c r="U25" s="109">
        <v>5.4999999999999805</v>
      </c>
      <c r="V25" s="110">
        <v>107.15208973803618</v>
      </c>
      <c r="W25" s="111">
        <v>0.45288194444444441</v>
      </c>
      <c r="X25" s="114">
        <v>0.49166666666666664</v>
      </c>
      <c r="Y25" s="12"/>
      <c r="Z25" s="196"/>
      <c r="AA25" s="294"/>
      <c r="AB25" s="295"/>
      <c r="AC25" s="12">
        <v>2</v>
      </c>
      <c r="AD25" s="196"/>
      <c r="AE25" s="115">
        <f t="shared" si="9"/>
        <v>-194.15561121518112</v>
      </c>
      <c r="AF25" s="108">
        <f t="shared" si="10"/>
        <v>0.90292219439240939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2397</v>
      </c>
      <c r="G26" s="101">
        <f t="shared" si="11"/>
        <v>71838.09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0.49166666666666664</v>
      </c>
      <c r="T26" s="47">
        <v>0.52968749999999998</v>
      </c>
      <c r="U26" s="109">
        <v>55.850000000000016</v>
      </c>
      <c r="V26" s="110">
        <v>54.754475235201525</v>
      </c>
      <c r="W26" s="111"/>
      <c r="X26" s="114"/>
      <c r="Y26" s="12"/>
      <c r="Z26" s="196"/>
      <c r="AA26" s="294"/>
      <c r="AB26" s="29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1986.7761846509086</v>
      </c>
      <c r="N38" s="136">
        <f t="shared" ref="N38:N43" si="15">M38/L38</f>
        <v>98.355256665886571</v>
      </c>
      <c r="O38" s="137">
        <f t="shared" ref="O38:O43" si="16">L38-I38</f>
        <v>0.19999999999999929</v>
      </c>
      <c r="P38" s="138">
        <f t="shared" ref="P38:P43" si="17">N38-K38</f>
        <v>-10.544743334113434</v>
      </c>
      <c r="Q38" s="139">
        <f t="shared" ref="Q38:Q43" si="18">N38/K38</f>
        <v>0.90317040097232848</v>
      </c>
      <c r="R38" s="304"/>
      <c r="S38" s="140">
        <v>0.20833333333333334</v>
      </c>
      <c r="T38" s="141">
        <v>0.52968749999999998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5</v>
      </c>
      <c r="AD38" s="178">
        <f>SUM(AD22:AD37)</f>
        <v>0</v>
      </c>
      <c r="AE38" s="166">
        <f t="shared" ref="AE38:AE43" si="19">M38-J38</f>
        <v>-191.22381534909141</v>
      </c>
      <c r="AF38" s="139">
        <f t="shared" ref="AF38:AF43" si="20">M38/J38</f>
        <v>0.91220210498205168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2828</v>
      </c>
      <c r="G39" s="146">
        <f t="shared" ref="G39:G43" si="21">E39*F39</f>
        <v>202343.4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1805.418592671399</v>
      </c>
      <c r="N39" s="150">
        <f t="shared" si="15"/>
        <v>82.064481485063595</v>
      </c>
      <c r="O39" s="152">
        <f t="shared" si="16"/>
        <v>0</v>
      </c>
      <c r="P39" s="153">
        <f t="shared" si="17"/>
        <v>-8.8446094240273112</v>
      </c>
      <c r="Q39" s="154">
        <f t="shared" si="18"/>
        <v>0.90270929633569963</v>
      </c>
      <c r="R39" s="302">
        <f>Q55</f>
        <v>0.90291233996047537</v>
      </c>
      <c r="S39" s="155">
        <v>0.20833333333333334</v>
      </c>
      <c r="T39" s="156">
        <v>0.27359953703703704</v>
      </c>
      <c r="U39" s="157"/>
      <c r="V39" s="158">
        <v>93.983744650004908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19"/>
        <v>-194.58140732860102</v>
      </c>
      <c r="AF39" s="154">
        <f t="shared" si="20"/>
        <v>0.90270929633569952</v>
      </c>
      <c r="AG39" s="307">
        <f>AF55</f>
        <v>0.90291233996047537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2925</v>
      </c>
      <c r="G40" s="101">
        <f t="shared" si="21"/>
        <v>174154.5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1805.8273887531586</v>
      </c>
      <c r="N40" s="104">
        <f t="shared" si="15"/>
        <v>78.514234293615587</v>
      </c>
      <c r="O40" s="106">
        <f t="shared" si="16"/>
        <v>0</v>
      </c>
      <c r="P40" s="107">
        <f t="shared" si="17"/>
        <v>-8.4422874455148502</v>
      </c>
      <c r="Q40" s="108">
        <f t="shared" si="18"/>
        <v>0.9029136943765792</v>
      </c>
      <c r="R40" s="303"/>
      <c r="S40" s="46">
        <v>0.27708333333333335</v>
      </c>
      <c r="T40" s="47">
        <v>0.34457175925925926</v>
      </c>
      <c r="U40" s="109">
        <v>5.0166666666666782</v>
      </c>
      <c r="V40" s="110">
        <v>97.185368376306855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19"/>
        <v>-194.17261124684137</v>
      </c>
      <c r="AF40" s="108">
        <f t="shared" si="20"/>
        <v>0.90291369437657931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1675</v>
      </c>
      <c r="G41" s="101">
        <f t="shared" si="21"/>
        <v>107066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1807.8009003877166</v>
      </c>
      <c r="N41" s="104">
        <f t="shared" si="15"/>
        <v>75.325037516154865</v>
      </c>
      <c r="O41" s="106">
        <f t="shared" si="16"/>
        <v>0</v>
      </c>
      <c r="P41" s="107">
        <f t="shared" si="17"/>
        <v>-8.0082958171784639</v>
      </c>
      <c r="Q41" s="108">
        <f t="shared" si="18"/>
        <v>0.90390045019385845</v>
      </c>
      <c r="R41" s="303"/>
      <c r="S41" s="46">
        <v>0.34861111111111109</v>
      </c>
      <c r="T41" s="47">
        <v>0.38721064814814815</v>
      </c>
      <c r="U41" s="109">
        <v>5.8166666666666433</v>
      </c>
      <c r="V41" s="110">
        <v>55.592405103043099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19"/>
        <v>-192.19909961228336</v>
      </c>
      <c r="AF41" s="108">
        <f t="shared" si="20"/>
        <v>0.90390045019385834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1467</v>
      </c>
      <c r="G42" s="101">
        <f t="shared" si="21"/>
        <v>101604.42000000001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1803.527136405447</v>
      </c>
      <c r="N42" s="104">
        <f t="shared" si="15"/>
        <v>75.146964016893619</v>
      </c>
      <c r="O42" s="106">
        <f t="shared" si="16"/>
        <v>0</v>
      </c>
      <c r="P42" s="107">
        <f t="shared" si="17"/>
        <v>-8.1863693164397091</v>
      </c>
      <c r="Q42" s="108">
        <f t="shared" si="18"/>
        <v>0.90176356820272352</v>
      </c>
      <c r="R42" s="303"/>
      <c r="S42" s="46">
        <v>0.39097222222222217</v>
      </c>
      <c r="T42" s="47">
        <v>0.42486111111111108</v>
      </c>
      <c r="U42" s="109">
        <v>5.4166666666665808</v>
      </c>
      <c r="V42" s="110">
        <v>48.804366856065101</v>
      </c>
      <c r="W42" s="111">
        <v>0.42486111111111108</v>
      </c>
      <c r="X42" s="114">
        <v>0.4638888888888888</v>
      </c>
      <c r="Y42" s="12"/>
      <c r="Z42" s="196"/>
      <c r="AA42" s="294"/>
      <c r="AB42" s="295"/>
      <c r="AC42" s="12">
        <v>1</v>
      </c>
      <c r="AD42" s="196"/>
      <c r="AE42" s="115">
        <f t="shared" si="19"/>
        <v>-196.47286359455302</v>
      </c>
      <c r="AF42" s="108">
        <f t="shared" si="20"/>
        <v>0.90176356820272352</v>
      </c>
      <c r="AG42" s="308"/>
    </row>
    <row r="43" spans="1:33" ht="15.75" customHeight="1">
      <c r="A43" s="311"/>
      <c r="B43" s="161" t="s">
        <v>171</v>
      </c>
      <c r="C43" s="292" t="s">
        <v>172</v>
      </c>
      <c r="D43" s="293"/>
      <c r="E43" s="99">
        <v>58.67</v>
      </c>
      <c r="F43" s="100">
        <v>3736</v>
      </c>
      <c r="G43" s="101">
        <f t="shared" si="21"/>
        <v>219191.12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1806.549381387033</v>
      </c>
      <c r="N43" s="104">
        <f t="shared" si="15"/>
        <v>78.545625277697084</v>
      </c>
      <c r="O43" s="106">
        <f t="shared" si="16"/>
        <v>0</v>
      </c>
      <c r="P43" s="107">
        <f t="shared" si="17"/>
        <v>-8.410896461433353</v>
      </c>
      <c r="Q43" s="108">
        <f t="shared" si="18"/>
        <v>0.9032746906935164</v>
      </c>
      <c r="R43" s="303"/>
      <c r="S43" s="46">
        <v>0.4638888888888888</v>
      </c>
      <c r="T43" s="47">
        <v>0.5500462962962962</v>
      </c>
      <c r="U43" s="109">
        <v>56.19999999999991</v>
      </c>
      <c r="V43" s="110">
        <v>124.08185589031304</v>
      </c>
      <c r="W43" s="111"/>
      <c r="X43" s="114"/>
      <c r="Y43" s="12"/>
      <c r="Z43" s="196"/>
      <c r="AA43" s="294"/>
      <c r="AB43" s="295"/>
      <c r="AC43" s="12">
        <v>3</v>
      </c>
      <c r="AD43" s="196"/>
      <c r="AE43" s="115">
        <f t="shared" si="19"/>
        <v>-193.45061861296699</v>
      </c>
      <c r="AF43" s="108">
        <f t="shared" si="20"/>
        <v>0.90327469069351651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1805.8246799209508</v>
      </c>
      <c r="N55" s="136">
        <f t="shared" ref="N55:N62" si="25">M55/L55</f>
        <v>77.837270686247876</v>
      </c>
      <c r="O55" s="137">
        <f t="shared" ref="O55:O62" si="26">L55-I55</f>
        <v>0</v>
      </c>
      <c r="P55" s="138">
        <f t="shared" ref="P55:P62" si="27">N55-K55</f>
        <v>-8.3696258654762659</v>
      </c>
      <c r="Q55" s="139">
        <f t="shared" ref="Q55:Q62" si="28">N55/K55</f>
        <v>0.90291233996047537</v>
      </c>
      <c r="R55" s="304"/>
      <c r="S55" s="140">
        <v>0.20833333333333334</v>
      </c>
      <c r="T55" s="141">
        <v>0.5500462962962962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9</v>
      </c>
      <c r="AD55" s="189">
        <f>SUM(AD39:AD54)</f>
        <v>0</v>
      </c>
      <c r="AE55" s="166">
        <f t="shared" ref="AE55:AE62" si="29">M55-J55</f>
        <v>-194.17532007904924</v>
      </c>
      <c r="AF55" s="139">
        <f t="shared" ref="AF55:AF62" si="30">M55/J55</f>
        <v>0.90291233996047537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1791</v>
      </c>
      <c r="G56" s="146">
        <f t="shared" ref="G56:G62" si="31">E56*F56</f>
        <v>51688.26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3192.7934728031519</v>
      </c>
      <c r="N56" s="150">
        <f t="shared" si="25"/>
        <v>177.37741515573066</v>
      </c>
      <c r="O56" s="152">
        <f t="shared" si="26"/>
        <v>0</v>
      </c>
      <c r="P56" s="153">
        <f t="shared" si="27"/>
        <v>-22.62258484426934</v>
      </c>
      <c r="Q56" s="154">
        <f t="shared" si="28"/>
        <v>0.88688707577865333</v>
      </c>
      <c r="R56" s="302">
        <f>Q72</f>
        <v>0.90101882181879311</v>
      </c>
      <c r="S56" s="155">
        <v>0.25</v>
      </c>
      <c r="T56" s="156">
        <v>0.27336805555555554</v>
      </c>
      <c r="U56" s="157"/>
      <c r="V56" s="158">
        <v>33.657047007695802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29"/>
        <v>-407.20652719684813</v>
      </c>
      <c r="AF56" s="154">
        <f t="shared" si="30"/>
        <v>0.88688707577865333</v>
      </c>
      <c r="AG56" s="307">
        <f>AF72</f>
        <v>0.90101882181879311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1254</v>
      </c>
      <c r="G57" s="101">
        <f t="shared" si="31"/>
        <v>46059.42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3193.0598577940791</v>
      </c>
      <c r="N57" s="104">
        <f t="shared" si="25"/>
        <v>152.05046941876566</v>
      </c>
      <c r="O57" s="106">
        <f t="shared" si="26"/>
        <v>0</v>
      </c>
      <c r="P57" s="107">
        <f t="shared" si="27"/>
        <v>-19.378102009805758</v>
      </c>
      <c r="Q57" s="108">
        <f t="shared" si="28"/>
        <v>0.88696107160946636</v>
      </c>
      <c r="R57" s="303"/>
      <c r="S57" s="46">
        <v>0.27708333333333329</v>
      </c>
      <c r="T57" s="47">
        <v>0.29343749999999996</v>
      </c>
      <c r="U57" s="109">
        <v>5.349999999999957</v>
      </c>
      <c r="V57" s="110">
        <v>23.563604614659322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29"/>
        <v>-406.94014220592089</v>
      </c>
      <c r="AF57" s="108">
        <f t="shared" si="30"/>
        <v>0.88696107160946647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2187</v>
      </c>
      <c r="G58" s="101">
        <f t="shared" si="31"/>
        <v>96140.52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3268.6712261908997</v>
      </c>
      <c r="N58" s="104">
        <f t="shared" si="25"/>
        <v>142.11614026916956</v>
      </c>
      <c r="O58" s="106">
        <f t="shared" si="26"/>
        <v>0</v>
      </c>
      <c r="P58" s="107">
        <f t="shared" si="27"/>
        <v>-14.405598861265219</v>
      </c>
      <c r="Q58" s="108">
        <f t="shared" si="28"/>
        <v>0.90796422949747224</v>
      </c>
      <c r="R58" s="303"/>
      <c r="S58" s="46">
        <v>0.29652777777777772</v>
      </c>
      <c r="T58" s="47">
        <v>0.3243981481481481</v>
      </c>
      <c r="U58" s="109">
        <v>5</v>
      </c>
      <c r="V58" s="110">
        <v>40.144753301761519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29"/>
        <v>-331.32877380910031</v>
      </c>
      <c r="AF58" s="108">
        <f t="shared" si="30"/>
        <v>0.90796422949747213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1659</v>
      </c>
      <c r="G59" s="101">
        <f t="shared" si="31"/>
        <v>77856.87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3258.8026424568316</v>
      </c>
      <c r="N59" s="104">
        <f t="shared" si="25"/>
        <v>141.68707141116658</v>
      </c>
      <c r="O59" s="106">
        <f t="shared" si="26"/>
        <v>0</v>
      </c>
      <c r="P59" s="107">
        <f t="shared" si="27"/>
        <v>-14.834667719268197</v>
      </c>
      <c r="Q59" s="108">
        <f t="shared" si="28"/>
        <v>0.90522295623800875</v>
      </c>
      <c r="R59" s="303"/>
      <c r="S59" s="46">
        <v>0.32777777777777772</v>
      </c>
      <c r="T59" s="47">
        <v>0.34898148148148145</v>
      </c>
      <c r="U59" s="109">
        <v>4.8666666666666547</v>
      </c>
      <c r="V59" s="110">
        <v>30.544961116441275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29"/>
        <v>-341.19735754316844</v>
      </c>
      <c r="AF59" s="198">
        <f t="shared" si="30"/>
        <v>0.90522295623800875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2956</v>
      </c>
      <c r="G60" s="101">
        <f t="shared" si="31"/>
        <v>108573.87999999999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3260.6581917882149</v>
      </c>
      <c r="N60" s="104">
        <f t="shared" si="25"/>
        <v>171.613589041485</v>
      </c>
      <c r="O60" s="106">
        <f t="shared" si="26"/>
        <v>0</v>
      </c>
      <c r="P60" s="107">
        <f t="shared" si="27"/>
        <v>-17.86009516904133</v>
      </c>
      <c r="Q60" s="108">
        <f t="shared" si="28"/>
        <v>0.90573838660783745</v>
      </c>
      <c r="R60" s="303"/>
      <c r="S60" s="46">
        <v>0.35208333333333325</v>
      </c>
      <c r="T60" s="47">
        <v>0.38984953703703695</v>
      </c>
      <c r="U60" s="109">
        <v>5</v>
      </c>
      <c r="V60" s="110">
        <v>54.393925878729398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29"/>
        <v>-339.34180821178506</v>
      </c>
      <c r="AF60" s="198">
        <f t="shared" si="30"/>
        <v>0.90573838660783745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4890</v>
      </c>
      <c r="G61" s="119">
        <f t="shared" si="31"/>
        <v>184842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3266.8489188004155</v>
      </c>
      <c r="N61" s="104">
        <f t="shared" si="25"/>
        <v>163.34244594002078</v>
      </c>
      <c r="O61" s="106">
        <f t="shared" si="26"/>
        <v>0</v>
      </c>
      <c r="P61" s="107">
        <f t="shared" si="27"/>
        <v>-16.657554059979219</v>
      </c>
      <c r="Q61" s="108">
        <f t="shared" si="28"/>
        <v>0.9074580330001154</v>
      </c>
      <c r="R61" s="303"/>
      <c r="S61" s="46">
        <v>0.39305555555555544</v>
      </c>
      <c r="T61" s="118">
        <v>0.45541666666666653</v>
      </c>
      <c r="U61" s="109">
        <v>4.6166666666666156</v>
      </c>
      <c r="V61" s="110">
        <v>89.811315825323277</v>
      </c>
      <c r="W61" s="111">
        <v>0.45541666666666653</v>
      </c>
      <c r="X61" s="114">
        <v>0.49374999999999986</v>
      </c>
      <c r="Y61" s="12"/>
      <c r="Z61" s="196"/>
      <c r="AA61" s="294"/>
      <c r="AB61" s="295"/>
      <c r="AC61" s="12">
        <v>2</v>
      </c>
      <c r="AD61" s="196"/>
      <c r="AE61" s="197">
        <f t="shared" si="29"/>
        <v>-333.1510811995845</v>
      </c>
      <c r="AF61" s="198">
        <f t="shared" si="30"/>
        <v>0.9074580330001154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4061</v>
      </c>
      <c r="G62" s="119">
        <f t="shared" si="31"/>
        <v>156267.28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3264.8399999999933</v>
      </c>
      <c r="N62" s="104">
        <f t="shared" si="25"/>
        <v>171.83368421052597</v>
      </c>
      <c r="O62" s="121">
        <f t="shared" si="26"/>
        <v>0</v>
      </c>
      <c r="P62" s="122">
        <f t="shared" si="27"/>
        <v>-17.640000000000356</v>
      </c>
      <c r="Q62" s="123">
        <f t="shared" si="28"/>
        <v>0.90689999999999815</v>
      </c>
      <c r="R62" s="303"/>
      <c r="S62" s="46">
        <v>0.49374999999999986</v>
      </c>
      <c r="T62" s="118">
        <v>0.5455671296296295</v>
      </c>
      <c r="U62" s="109">
        <v>55.199999999999996</v>
      </c>
      <c r="V62" s="110">
        <v>74.63152865071504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29"/>
        <v>-335.16000000000668</v>
      </c>
      <c r="AF62" s="198">
        <f t="shared" si="30"/>
        <v>0.90689999999999815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3243.667758547655</v>
      </c>
      <c r="N72" s="136">
        <f>M72/L72</f>
        <v>158.78093922960551</v>
      </c>
      <c r="O72" s="137">
        <f>L72-I72</f>
        <v>0</v>
      </c>
      <c r="P72" s="138">
        <f>N72-K72</f>
        <v>-17.442836994170733</v>
      </c>
      <c r="Q72" s="139">
        <f>N72/K72</f>
        <v>0.90101882181879311</v>
      </c>
      <c r="R72" s="304"/>
      <c r="S72" s="140">
        <v>0.25</v>
      </c>
      <c r="T72" s="141">
        <v>0.5455671296296295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-356.33224145234499</v>
      </c>
      <c r="AF72" s="139">
        <f>M72/J72</f>
        <v>0.90101882181879311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590</v>
      </c>
      <c r="G73" s="119">
        <f t="shared" ref="G73:G75" si="37">E73*F73</f>
        <v>13894.5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2260.5112411063287</v>
      </c>
      <c r="N73" s="104">
        <f>M73/L73</f>
        <v>376.75187351772144</v>
      </c>
      <c r="O73" s="106">
        <f>L73-I73</f>
        <v>0</v>
      </c>
      <c r="P73" s="107">
        <f>N73-K73</f>
        <v>-39.91479314894525</v>
      </c>
      <c r="Q73" s="108">
        <f>N73/K73</f>
        <v>0.90420449644253142</v>
      </c>
      <c r="R73" s="302">
        <f>Q89</f>
        <v>0.90484955259750033</v>
      </c>
      <c r="S73" s="46">
        <v>0.36180555555555549</v>
      </c>
      <c r="T73" s="118">
        <v>0.37267361111111103</v>
      </c>
      <c r="U73" s="109">
        <v>5.1333333333333098</v>
      </c>
      <c r="V73" s="110">
        <v>15.660174281050999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-239.48875889367127</v>
      </c>
      <c r="AF73" s="154">
        <f>M73/J73</f>
        <v>0.90420449644253154</v>
      </c>
      <c r="AG73" s="307">
        <f>AF89</f>
        <v>0.90484955259750033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1855</v>
      </c>
      <c r="G74" s="119">
        <f t="shared" si="37"/>
        <v>43017.450000000004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2260.1667683454939</v>
      </c>
      <c r="N74" s="104">
        <f>M74/L74</f>
        <v>376.69446139091565</v>
      </c>
      <c r="O74" s="121">
        <f>L74-I74</f>
        <v>0</v>
      </c>
      <c r="P74" s="122">
        <f>N74-K74</f>
        <v>-39.972205275751037</v>
      </c>
      <c r="Q74" s="123">
        <f>N74/K74</f>
        <v>0.90406670733819749</v>
      </c>
      <c r="R74" s="303"/>
      <c r="S74" s="46">
        <v>0.37638888888888883</v>
      </c>
      <c r="T74" s="118">
        <v>0.41057870370370364</v>
      </c>
      <c r="U74" s="109">
        <v>5.3500000000000369</v>
      </c>
      <c r="V74" s="110">
        <v>49.244153820328386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-239.83323165450611</v>
      </c>
      <c r="AF74" s="108">
        <f>M74/J74</f>
        <v>0.90406670733819761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3097</v>
      </c>
      <c r="G75" s="119">
        <f t="shared" si="37"/>
        <v>111151.33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03"/>
      <c r="S75" s="46">
        <v>0.41458333333333325</v>
      </c>
      <c r="T75" s="118">
        <v>0.45810185185185176</v>
      </c>
      <c r="U75" s="109">
        <v>5.7666666666666355</v>
      </c>
      <c r="V75" s="110">
        <v>62.668155098055294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-307.85766081270322</v>
      </c>
      <c r="AF75" s="108">
        <f>M75/J75</f>
        <v>0.90594021973336292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2495.2734495463733</v>
      </c>
      <c r="N89" s="136">
        <f>M89/L89</f>
        <v>440.34237344935997</v>
      </c>
      <c r="O89" s="137">
        <f>L89-I89</f>
        <v>0</v>
      </c>
      <c r="P89" s="138">
        <f>N89-K89</f>
        <v>-46.304685374169367</v>
      </c>
      <c r="Q89" s="139">
        <f>N89/K89</f>
        <v>0.90484955259750033</v>
      </c>
      <c r="R89" s="304"/>
      <c r="S89" s="140">
        <v>0.25</v>
      </c>
      <c r="T89" s="141">
        <v>0.45810185185185176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-262.39321712029323</v>
      </c>
      <c r="AF89" s="139">
        <f>M89/J89</f>
        <v>0.90484955259750033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2409</v>
      </c>
      <c r="G90" s="146">
        <f t="shared" ref="G90:G91" si="41">E90*F90</f>
        <v>37363.589999999997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3792.9150696645188</v>
      </c>
      <c r="N90" s="150">
        <f>M90/L90</f>
        <v>632.15251161075309</v>
      </c>
      <c r="O90" s="152">
        <f>L90-I90</f>
        <v>0</v>
      </c>
      <c r="P90" s="153">
        <f>N90-K90</f>
        <v>-67.847488389246905</v>
      </c>
      <c r="Q90" s="154">
        <f>N90/K90</f>
        <v>0.90307501658679012</v>
      </c>
      <c r="R90" s="302">
        <f>Q106</f>
        <v>0.90308995902945721</v>
      </c>
      <c r="S90" s="155">
        <v>0.25</v>
      </c>
      <c r="T90" s="156">
        <v>0.27645833333333336</v>
      </c>
      <c r="U90" s="157"/>
      <c r="V90" s="158">
        <v>38.107892569496549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-407.0849303354812</v>
      </c>
      <c r="AF90" s="154">
        <f>M90/J90</f>
        <v>0.90307501658679024</v>
      </c>
      <c r="AG90" s="307">
        <f>AF106</f>
        <v>0.90308995902945721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2479</v>
      </c>
      <c r="G91" s="101">
        <f t="shared" si="41"/>
        <v>37209.79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3793.0405861829217</v>
      </c>
      <c r="N91" s="104">
        <f>M91/L91</f>
        <v>632.173431030487</v>
      </c>
      <c r="O91" s="106">
        <f>L91-I91</f>
        <v>0</v>
      </c>
      <c r="P91" s="107">
        <f>N91-K91</f>
        <v>-67.826568969513005</v>
      </c>
      <c r="Q91" s="108">
        <f>N91/K91</f>
        <v>0.9031049014721243</v>
      </c>
      <c r="R91" s="303"/>
      <c r="S91" s="46">
        <v>0.28055555555555556</v>
      </c>
      <c r="T91" s="47">
        <v>0.30777777777777776</v>
      </c>
      <c r="U91" s="109">
        <v>5.8999999999999631</v>
      </c>
      <c r="V91" s="110">
        <v>39.21392260916528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-406.95941381707826</v>
      </c>
      <c r="AF91" s="108">
        <f>M91/J91</f>
        <v>0.90310490147212419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3792.9778279237203</v>
      </c>
      <c r="N106" s="136">
        <f>M106/L106</f>
        <v>632.16297132062004</v>
      </c>
      <c r="O106" s="137">
        <f>L106-I106</f>
        <v>0</v>
      </c>
      <c r="P106" s="138">
        <f>N106-K106</f>
        <v>-67.837028679379955</v>
      </c>
      <c r="Q106" s="139">
        <f>N106/K106</f>
        <v>0.90308995902945721</v>
      </c>
      <c r="R106" s="304"/>
      <c r="S106" s="140">
        <v>0.25</v>
      </c>
      <c r="T106" s="141">
        <v>0.30777777777777776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-407.02217207627973</v>
      </c>
      <c r="AF106" s="139">
        <f>M106/J106</f>
        <v>0.90308995902945721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1661</v>
      </c>
      <c r="G107" s="146">
        <f t="shared" ref="G107:G109" si="45">E107*F107</f>
        <v>96620.37000000001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</v>
      </c>
      <c r="N107" s="150">
        <f>M107/L107</f>
        <v>106.18823529411765</v>
      </c>
      <c r="O107" s="152">
        <f>L107-I107</f>
        <v>-1</v>
      </c>
      <c r="P107" s="153">
        <f>N107-K107</f>
        <v>-4.9228758169934679</v>
      </c>
      <c r="Q107" s="154">
        <f>N107/K107</f>
        <v>0.95569411764705881</v>
      </c>
      <c r="R107" s="302">
        <f>Q123</f>
        <v>0.95091845238095229</v>
      </c>
      <c r="S107" s="155">
        <v>0.70833333333333337</v>
      </c>
      <c r="T107" s="156">
        <v>0.7466666666666667</v>
      </c>
      <c r="U107" s="157"/>
      <c r="V107" s="158">
        <v>55.207179259915797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-194.79999999999995</v>
      </c>
      <c r="AF107" s="154">
        <f>M107/J107</f>
        <v>0.90260000000000007</v>
      </c>
      <c r="AG107" s="307">
        <f>AF123</f>
        <v>0.90256666666666674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1820</v>
      </c>
      <c r="G108" s="101">
        <f t="shared" si="45"/>
        <v>92219.400000000009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1805.2000000000003</v>
      </c>
      <c r="N108" s="104">
        <f>M108/L108</f>
        <v>95.010526315789491</v>
      </c>
      <c r="O108" s="106">
        <f>L108-I108</f>
        <v>-1</v>
      </c>
      <c r="P108" s="107">
        <f>N108-K108</f>
        <v>-4.989473684210509</v>
      </c>
      <c r="Q108" s="108">
        <f>N108/K108</f>
        <v>0.9501052631578949</v>
      </c>
      <c r="R108" s="303"/>
      <c r="S108" s="46">
        <v>0.75</v>
      </c>
      <c r="T108" s="47">
        <v>0.79200231481481476</v>
      </c>
      <c r="U108" s="109">
        <v>4.799999999999951</v>
      </c>
      <c r="V108" s="110">
        <v>60.491912253489915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-194.79999999999973</v>
      </c>
      <c r="AF108" s="108">
        <f>M108/J108</f>
        <v>0.90260000000000018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1497</v>
      </c>
      <c r="G109" s="101">
        <f t="shared" si="45"/>
        <v>85778.099999999991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03"/>
      <c r="S109" s="46">
        <v>0.79583333333333328</v>
      </c>
      <c r="T109" s="47">
        <v>0.83038194444444435</v>
      </c>
      <c r="U109" s="109">
        <v>5.5166666666666764</v>
      </c>
      <c r="V109" s="110">
        <v>49.76177285318559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-194.99999999999977</v>
      </c>
      <c r="AF109" s="108">
        <f>M109/J109</f>
        <v>0.90250000000000008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1805.1333333333334</v>
      </c>
      <c r="N123" s="136">
        <f>M123/L123</f>
        <v>96.703571428571422</v>
      </c>
      <c r="O123" s="137">
        <f>L123-I123</f>
        <v>-1</v>
      </c>
      <c r="P123" s="138">
        <f>N123-K123</f>
        <v>-4.9913438256658651</v>
      </c>
      <c r="Q123" s="139">
        <f>N123/K123</f>
        <v>0.95091845238095229</v>
      </c>
      <c r="R123" s="304"/>
      <c r="S123" s="140">
        <v>0.70833333333333337</v>
      </c>
      <c r="T123" s="141">
        <v>0.83038194444444435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290"/>
      <c r="AB123" s="291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-194.86666666666656</v>
      </c>
      <c r="AF123" s="139">
        <f>M123/J123</f>
        <v>0.90256666666666674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1731</v>
      </c>
      <c r="G124" s="146">
        <f t="shared" ref="G124:G126" si="53">E124*F124</f>
        <v>98441.97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1803.8185642727769</v>
      </c>
      <c r="N124" s="150">
        <f>M124/L124</f>
        <v>78.426894098816391</v>
      </c>
      <c r="O124" s="152">
        <f>L124-I124</f>
        <v>0</v>
      </c>
      <c r="P124" s="153">
        <f>N124-K124</f>
        <v>-8.5296276403140467</v>
      </c>
      <c r="Q124" s="154">
        <f>N124/K124</f>
        <v>0.90190928213638843</v>
      </c>
      <c r="R124" s="302">
        <f>Q140</f>
        <v>0.87496421404405422</v>
      </c>
      <c r="S124" s="155">
        <v>0.70833333333333337</v>
      </c>
      <c r="T124" s="156">
        <v>0.74831018518518522</v>
      </c>
      <c r="U124" s="157"/>
      <c r="V124" s="158">
        <v>57.577852926617339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-196.18143572722306</v>
      </c>
      <c r="AF124" s="154">
        <f>M124/J124</f>
        <v>0.90190928213638843</v>
      </c>
      <c r="AG124" s="374">
        <f>AF140</f>
        <v>0.87496421404405433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2373</v>
      </c>
      <c r="G125" s="101">
        <f t="shared" si="53"/>
        <v>134762.66999999998</v>
      </c>
      <c r="H125" s="26"/>
      <c r="I125" s="102">
        <v>23</v>
      </c>
      <c r="J125" s="103">
        <v>2000</v>
      </c>
      <c r="K125" s="104">
        <f t="shared" ref="K125:K126" si="54">J125/I125</f>
        <v>86.956521739130437</v>
      </c>
      <c r="L125" s="105">
        <v>23</v>
      </c>
      <c r="M125" s="103">
        <f>F125/V125*60</f>
        <v>1803.9667199915493</v>
      </c>
      <c r="N125" s="104">
        <f>M125/L125</f>
        <v>78.433335651806487</v>
      </c>
      <c r="O125" s="106">
        <f>L125-I125</f>
        <v>0</v>
      </c>
      <c r="P125" s="107">
        <f>N125-K125</f>
        <v>-8.5231860873239498</v>
      </c>
      <c r="Q125" s="108">
        <f>N125/K125</f>
        <v>0.90198335999577461</v>
      </c>
      <c r="R125" s="303"/>
      <c r="S125" s="46">
        <v>0.75208333333333333</v>
      </c>
      <c r="T125" s="47">
        <v>0.80688657407407405</v>
      </c>
      <c r="U125" s="109">
        <v>5.4333333333332767</v>
      </c>
      <c r="V125" s="110">
        <v>78.926067993464414</v>
      </c>
      <c r="W125" s="111"/>
      <c r="X125" s="114"/>
      <c r="Y125" s="12"/>
      <c r="Z125" s="196"/>
      <c r="AA125" s="294"/>
      <c r="AB125" s="295"/>
      <c r="AC125" s="12">
        <v>2</v>
      </c>
      <c r="AD125" s="196"/>
      <c r="AE125" s="115">
        <f>M125-J125</f>
        <v>-196.03328000845067</v>
      </c>
      <c r="AF125" s="108">
        <f>M125/J125</f>
        <v>0.90198335999577461</v>
      </c>
      <c r="AG125" s="375"/>
    </row>
    <row r="126" spans="1:33" ht="15.75" customHeight="1">
      <c r="A126" s="297"/>
      <c r="B126" s="161" t="s">
        <v>169</v>
      </c>
      <c r="C126" s="292" t="s">
        <v>245</v>
      </c>
      <c r="D126" s="293"/>
      <c r="E126" s="99">
        <v>47.6</v>
      </c>
      <c r="F126" s="109">
        <v>5324</v>
      </c>
      <c r="G126" s="101">
        <f t="shared" si="53"/>
        <v>253422.4</v>
      </c>
      <c r="H126" s="26"/>
      <c r="I126" s="102">
        <v>23</v>
      </c>
      <c r="J126" s="103">
        <v>2000</v>
      </c>
      <c r="K126" s="104">
        <f t="shared" si="54"/>
        <v>86.956521739130437</v>
      </c>
      <c r="L126" s="105">
        <v>23</v>
      </c>
      <c r="M126" s="103">
        <f>F126/V126*60</f>
        <v>1642.0000000000002</v>
      </c>
      <c r="N126" s="104">
        <f>M126/L126</f>
        <v>71.391304347826093</v>
      </c>
      <c r="O126" s="106">
        <f>L126-I126</f>
        <v>0</v>
      </c>
      <c r="P126" s="107">
        <f>N126-K126</f>
        <v>-15.565217391304344</v>
      </c>
      <c r="Q126" s="108">
        <f>N126/K126</f>
        <v>0.82100000000000006</v>
      </c>
      <c r="R126" s="303"/>
      <c r="S126" s="46">
        <v>0.80972222222222223</v>
      </c>
      <c r="T126" s="47">
        <v>0.94481481481481477</v>
      </c>
      <c r="U126" s="109">
        <v>5</v>
      </c>
      <c r="V126" s="110">
        <v>194.54323995127891</v>
      </c>
      <c r="W126" s="111"/>
      <c r="X126" s="114"/>
      <c r="Y126" s="12"/>
      <c r="Z126" s="196"/>
      <c r="AA126" s="294"/>
      <c r="AB126" s="295"/>
      <c r="AC126" s="12">
        <v>3</v>
      </c>
      <c r="AD126" s="196"/>
      <c r="AE126" s="115">
        <f>M126-J126</f>
        <v>-357.99999999999977</v>
      </c>
      <c r="AF126" s="108">
        <f>M126/J126</f>
        <v>0.82100000000000006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1749.9284280881086</v>
      </c>
      <c r="N140" s="136">
        <f>M140/L140</f>
        <v>76.083844699482981</v>
      </c>
      <c r="O140" s="137">
        <f>L140-I140</f>
        <v>0</v>
      </c>
      <c r="P140" s="138">
        <f>N140-K140</f>
        <v>-10.872677039647456</v>
      </c>
      <c r="Q140" s="139">
        <f>N140/K140</f>
        <v>0.87496421404405422</v>
      </c>
      <c r="R140" s="304"/>
      <c r="S140" s="140">
        <v>0.70833333333333337</v>
      </c>
      <c r="T140" s="141">
        <v>0.94481481481481477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" si="59">SUM(AC124:AC139)</f>
        <v>6</v>
      </c>
      <c r="AD140" s="178">
        <f t="shared" ref="AD140" si="60">SUM(AD124:AD139)</f>
        <v>0</v>
      </c>
      <c r="AE140" s="166">
        <f>M140-J140</f>
        <v>-250.0715719118914</v>
      </c>
      <c r="AF140" s="139">
        <f>M140/J140</f>
        <v>0.87496421404405433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09" priority="2" operator="greaterThan">
      <formula>0</formula>
    </cfRule>
  </conditionalFormatting>
  <conditionalFormatting sqref="P5:P140 AE5:AE140">
    <cfRule type="cellIs" dxfId="308" priority="5" operator="lessThan">
      <formula>0</formula>
    </cfRule>
  </conditionalFormatting>
  <conditionalFormatting sqref="Q5:Q140 AF5:AF140">
    <cfRule type="cellIs" dxfId="307" priority="3" operator="greaterThan">
      <formula>1</formula>
    </cfRule>
    <cfRule type="cellIs" dxfId="306" priority="4" operator="lessThan">
      <formula>0.8</formula>
    </cfRule>
  </conditionalFormatting>
  <conditionalFormatting sqref="AG5 R5:R140 AG107:AG124">
    <cfRule type="cellIs" dxfId="305" priority="6" operator="lessThan">
      <formula>0.8</formula>
    </cfRule>
  </conditionalFormatting>
  <conditionalFormatting sqref="AG22">
    <cfRule type="cellIs" dxfId="304" priority="11" operator="lessThan">
      <formula>0.8</formula>
    </cfRule>
  </conditionalFormatting>
  <conditionalFormatting sqref="AG37">
    <cfRule type="cellIs" dxfId="303" priority="10" operator="lessThan">
      <formula>0.8</formula>
    </cfRule>
  </conditionalFormatting>
  <conditionalFormatting sqref="AG39:AG74">
    <cfRule type="cellIs" dxfId="302" priority="8" operator="lessThan">
      <formula>0.8</formula>
    </cfRule>
  </conditionalFormatting>
  <conditionalFormatting sqref="AG80:AG88">
    <cfRule type="cellIs" dxfId="301" priority="9" operator="lessThan">
      <formula>0.8</formula>
    </cfRule>
  </conditionalFormatting>
  <conditionalFormatting sqref="AG90:AG95">
    <cfRule type="cellIs" dxfId="300" priority="7" operator="lessThan">
      <formula>0.8</formula>
    </cfRule>
  </conditionalFormatting>
  <conditionalFormatting sqref="AG139">
    <cfRule type="cellIs" dxfId="299" priority="1" operator="lessThan">
      <formula>0.8</formula>
    </cfRule>
  </conditionalFormatting>
  <dataValidations count="1">
    <dataValidation type="list" allowBlank="1" showInputMessage="1" showErrorMessage="1" sqref="AA5:AB140" xr:uid="{A6A1E621-FF60-449B-BD39-DAE88BAD299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08A6-4AB9-4ACA-A7EC-E20C4F21B022}">
  <sheetPr codeName="工作表37">
    <tabColor theme="9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243</v>
      </c>
      <c r="D3" s="278"/>
      <c r="E3" s="3" t="s">
        <v>2</v>
      </c>
      <c r="F3" s="279">
        <f>'0913(18度C)'!D1+'0913(4度C)'!D1</f>
        <v>171516</v>
      </c>
      <c r="G3" s="280"/>
      <c r="H3" s="3" t="s">
        <v>3</v>
      </c>
      <c r="I3" s="281">
        <f>'0913(18度C)'!F1+'0913(4度C)'!F1</f>
        <v>5596512.2599999979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485.76735683676566</v>
      </c>
      <c r="F6" s="254" t="e">
        <f>AVERAGE(#REF!,D14:K14)</f>
        <v>#REF!</v>
      </c>
      <c r="G6" s="255">
        <f>AVERAGE(D14:K14)</f>
        <v>273.87060553972901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736.40747797094548</v>
      </c>
      <c r="N6" s="256"/>
      <c r="O6" s="244">
        <f>'0913(4度C)'!Y2</f>
        <v>0</v>
      </c>
      <c r="P6" s="244">
        <f>'0913(4度C)'!Z2</f>
        <v>0</v>
      </c>
      <c r="Q6" s="244">
        <f>'0913(4度C)'!AC2</f>
        <v>39</v>
      </c>
      <c r="R6" s="244">
        <f>'0913(4度C)'!AD2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440.91841503039592</v>
      </c>
      <c r="F7" s="250" t="e">
        <f>AVERAGE(#REF!,D15:K15)</f>
        <v>#REF!</v>
      </c>
      <c r="G7" s="251">
        <f>AVERAGE(D15:K15)</f>
        <v>247.39206168800015</v>
      </c>
      <c r="H7" s="252"/>
      <c r="I7" s="251">
        <f>AVERAGE(L15:O15)</f>
        <v>87.619172344487993</v>
      </c>
      <c r="J7" s="252"/>
      <c r="K7" s="251">
        <f>AVERAGE(D33:O33)</f>
        <v>680.7048983059326</v>
      </c>
      <c r="L7" s="252"/>
      <c r="M7" s="251">
        <f>AVERAGE(P33:X33)</f>
        <v>668.07108311140723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0.90590164017417207</v>
      </c>
      <c r="F8" s="258" t="e">
        <f>AVERAGE(D16:K16,#REF!)</f>
        <v>#REF!</v>
      </c>
      <c r="G8" s="236">
        <f>AVERAGE(D16:K16)</f>
        <v>0.90292800662344552</v>
      </c>
      <c r="H8" s="237"/>
      <c r="I8" s="236">
        <f>AVERAGE(L16:O16)</f>
        <v>0.92696869624732625</v>
      </c>
      <c r="J8" s="237"/>
      <c r="K8" s="236">
        <f>AVERAGE(D34:O34)</f>
        <v>0.90467002412513853</v>
      </c>
      <c r="L8" s="237"/>
      <c r="M8" s="236">
        <f>AVERAGE(P34:X34)</f>
        <v>0.90106017851271836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76.991349159676219</v>
      </c>
      <c r="F15" s="35">
        <v>98.342862292881094</v>
      </c>
      <c r="G15" s="35">
        <v>77.817985418041118</v>
      </c>
      <c r="H15" s="35">
        <v>158.73998731095179</v>
      </c>
      <c r="I15" s="35">
        <v>440.3322146258306</v>
      </c>
      <c r="J15" s="35">
        <v>632.12797132062008</v>
      </c>
      <c r="K15" s="36" t="s">
        <v>42</v>
      </c>
      <c r="L15" s="34" t="s">
        <v>42</v>
      </c>
      <c r="M15" s="204">
        <v>96.78214285714283</v>
      </c>
      <c r="N15" s="35">
        <v>78.45620183183317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0.90316774975774017</v>
      </c>
      <c r="F16" s="42">
        <f t="shared" si="0"/>
        <v>0.90305658671148836</v>
      </c>
      <c r="G16" s="42">
        <f t="shared" si="0"/>
        <v>0.90268863084927697</v>
      </c>
      <c r="H16" s="42">
        <f t="shared" si="0"/>
        <v>0.90078643593119456</v>
      </c>
      <c r="I16" s="42">
        <f t="shared" si="0"/>
        <v>0.90482867746151596</v>
      </c>
      <c r="J16" s="42">
        <f t="shared" si="0"/>
        <v>0.90303995902945722</v>
      </c>
      <c r="K16" s="43" t="s">
        <v>42</v>
      </c>
      <c r="L16" s="41" t="s">
        <v>42</v>
      </c>
      <c r="M16" s="44">
        <f>M15/M14</f>
        <v>0.95169107142857112</v>
      </c>
      <c r="N16" s="42">
        <f>N15/N14</f>
        <v>0.90224632106608138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0.64405092592592594</v>
      </c>
      <c r="F18" s="47">
        <v>0.55041666666666667</v>
      </c>
      <c r="G18" s="47">
        <v>0.58612268518518518</v>
      </c>
      <c r="H18" s="47">
        <v>0.54195601851851849</v>
      </c>
      <c r="I18" s="47">
        <v>0.44921296296296287</v>
      </c>
      <c r="J18" s="47">
        <v>0.34591435185185188</v>
      </c>
      <c r="K18" s="47" t="s">
        <v>42</v>
      </c>
      <c r="L18" s="46" t="s">
        <v>42</v>
      </c>
      <c r="M18" s="48">
        <v>0.84682870370370367</v>
      </c>
      <c r="N18" s="47">
        <v>0.82334490740740751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5</v>
      </c>
      <c r="G21" s="51">
        <v>9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1073.6842105263158</v>
      </c>
      <c r="X32" s="31">
        <v>830.76923076923083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287.70318586266313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762.54904528664167</v>
      </c>
      <c r="N33" s="35">
        <v>920.29693992787793</v>
      </c>
      <c r="O33" s="35">
        <v>752.2704221465475</v>
      </c>
      <c r="P33" s="34">
        <v>260.04199283821373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685.37510422768116</v>
      </c>
      <c r="W33" s="35">
        <v>976.43935852563516</v>
      </c>
      <c r="X33" s="37">
        <v>750.42787685409894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0.87909306791369302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0.92430187307471723</v>
      </c>
      <c r="N34" s="42">
        <f>N33/N32</f>
        <v>0.90893524931148428</v>
      </c>
      <c r="O34" s="42">
        <f>O33/O32</f>
        <v>0.90634990620065947</v>
      </c>
      <c r="P34" s="41">
        <f>P33/P32</f>
        <v>0.86680664279404573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0.92471244221195081</v>
      </c>
      <c r="W34" s="42">
        <f>W33/W32</f>
        <v>0.90942881431309153</v>
      </c>
      <c r="X34" s="45">
        <f>X33/X32</f>
        <v>0.90329281473178569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0.36388888888888893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0.44921296296296287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0.45472222222222219</v>
      </c>
      <c r="N36" s="47">
        <v>0.51714120370370376</v>
      </c>
      <c r="O36" s="47">
        <v>0.49562500000000009</v>
      </c>
      <c r="P36" s="46">
        <v>0.72265046296296298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0.83090277777777766</v>
      </c>
      <c r="W36" s="47">
        <v>1.0784953703703697</v>
      </c>
      <c r="X36" s="49">
        <v>1.0428587962962959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3.1666666666666665</v>
      </c>
      <c r="X37" s="59">
        <v>4.333333333333333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C4DF-2D77-46C6-82B3-5CA5C1855F9F}">
  <sheetPr codeName="工作表38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O41" sqref="O41"/>
      <selection pane="bottomLeft" activeCell="O41" sqref="O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90698</v>
      </c>
      <c r="E1" s="86" t="s">
        <v>3</v>
      </c>
      <c r="F1" s="87">
        <f>SUM(G5:G140)</f>
        <v>1838366.8899999994</v>
      </c>
      <c r="G1" s="88" t="s">
        <v>84</v>
      </c>
      <c r="H1" s="89">
        <f>L21+L38+L55+L72+L89+L106+L123+L140</f>
        <v>46.464285714285708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46278</v>
      </c>
      <c r="B2" s="348"/>
      <c r="C2" s="90" t="s">
        <v>40</v>
      </c>
      <c r="D2" s="91">
        <f>AVERAGE(N21,N38,N55,N72,N89,N106,N123,N140)</f>
        <v>674.38799070866992</v>
      </c>
      <c r="E2" s="91" t="s">
        <v>91</v>
      </c>
      <c r="F2" s="92">
        <f>F1/D1</f>
        <v>20.269100641689999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1333</v>
      </c>
      <c r="G5" s="146">
        <f t="shared" ref="G5:G9" si="0">E5*F5</f>
        <v>34178.120000000003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3219.7695511531815</v>
      </c>
      <c r="N5" s="150">
        <f>M5/L5</f>
        <v>321.97695511531816</v>
      </c>
      <c r="O5" s="152">
        <f>L5-I5</f>
        <v>0</v>
      </c>
      <c r="P5" s="153">
        <f>N5-K5</f>
        <v>-38.023044884681838</v>
      </c>
      <c r="Q5" s="154">
        <f>N5/K5</f>
        <v>0.89438043087588381</v>
      </c>
      <c r="R5" s="302">
        <f>Q21</f>
        <v>0.87909306791369302</v>
      </c>
      <c r="S5" s="155">
        <v>0.25</v>
      </c>
      <c r="T5" s="156">
        <v>0.26724537037037038</v>
      </c>
      <c r="U5" s="157"/>
      <c r="V5" s="158">
        <v>24.840287085563201</v>
      </c>
      <c r="W5" s="159"/>
      <c r="X5" s="160"/>
      <c r="Y5" s="305"/>
      <c r="Z5" s="306"/>
      <c r="AA5" s="113">
        <f>M5-J5</f>
        <v>-380.23044884681849</v>
      </c>
      <c r="AB5" s="154">
        <f>M5/J5</f>
        <v>0.8943804308758837</v>
      </c>
      <c r="AC5" s="307">
        <f>AB21</f>
        <v>0.8790930679136929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2248</v>
      </c>
      <c r="G6" s="101">
        <f t="shared" si="0"/>
        <v>66360.959999999992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3159.004712424995</v>
      </c>
      <c r="N6" s="104">
        <f>M6/L6</f>
        <v>287.18224658409048</v>
      </c>
      <c r="O6" s="106">
        <f>L6-I6</f>
        <v>0</v>
      </c>
      <c r="P6" s="107">
        <f>N6-K6</f>
        <v>-40.090480688636774</v>
      </c>
      <c r="Q6" s="108">
        <f>N6/K6</f>
        <v>0.87750130900694323</v>
      </c>
      <c r="R6" s="303"/>
      <c r="S6" s="46">
        <v>0.27013888888888887</v>
      </c>
      <c r="T6" s="47">
        <v>0.29978009259259258</v>
      </c>
      <c r="U6" s="109">
        <v>5</v>
      </c>
      <c r="V6" s="110">
        <v>42.696992337330201</v>
      </c>
      <c r="W6" s="111"/>
      <c r="X6" s="114"/>
      <c r="Y6" s="294"/>
      <c r="Z6" s="295"/>
      <c r="AA6" s="115">
        <f>M6-J6</f>
        <v>-440.99528757500502</v>
      </c>
      <c r="AB6" s="108">
        <f>M6/J6</f>
        <v>0.87750130900694301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2577</v>
      </c>
      <c r="G7" s="101">
        <f t="shared" si="0"/>
        <v>76923.45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3159.8729517331885</v>
      </c>
      <c r="N7" s="104">
        <f>M7/L7</f>
        <v>287.26117743028988</v>
      </c>
      <c r="O7" s="106">
        <f>L7-I7</f>
        <v>0</v>
      </c>
      <c r="P7" s="107">
        <f>N7-K7</f>
        <v>-40.011549842437375</v>
      </c>
      <c r="Q7" s="108">
        <f>N7/K7</f>
        <v>0.8777424865925525</v>
      </c>
      <c r="R7" s="303"/>
      <c r="S7" s="46">
        <v>0.30277777777777776</v>
      </c>
      <c r="T7" s="47">
        <v>0.33674768518518516</v>
      </c>
      <c r="U7" s="109">
        <v>5</v>
      </c>
      <c r="V7" s="110">
        <v>48.932347079078298</v>
      </c>
      <c r="W7" s="111"/>
      <c r="X7" s="114"/>
      <c r="Y7" s="294"/>
      <c r="Z7" s="295"/>
      <c r="AA7" s="115">
        <f>M7-J7</f>
        <v>-440.12704826681147</v>
      </c>
      <c r="AB7" s="108">
        <f>M7/J7</f>
        <v>0.87774248659255238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373</v>
      </c>
      <c r="G8" s="101">
        <f t="shared" si="0"/>
        <v>11190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3163.1592170292515</v>
      </c>
      <c r="N8" s="104">
        <f>M8/L8</f>
        <v>287.55992882084104</v>
      </c>
      <c r="O8" s="106">
        <f>L8-I8</f>
        <v>0</v>
      </c>
      <c r="P8" s="107">
        <f>N8-K8</f>
        <v>-39.712798451886215</v>
      </c>
      <c r="Q8" s="108">
        <f>N8/K8</f>
        <v>0.87865533806368101</v>
      </c>
      <c r="R8" s="303"/>
      <c r="S8" s="46">
        <v>0.34027777777777773</v>
      </c>
      <c r="T8" s="47">
        <v>0.34518518518518515</v>
      </c>
      <c r="U8" s="109">
        <v>5.083333333333302</v>
      </c>
      <c r="V8" s="110">
        <v>7.0752050290464528</v>
      </c>
      <c r="W8" s="111"/>
      <c r="X8" s="114"/>
      <c r="Y8" s="294"/>
      <c r="Z8" s="295"/>
      <c r="AA8" s="115">
        <f>M8-J8</f>
        <v>-436.84078297074848</v>
      </c>
      <c r="AB8" s="108">
        <f>M8/J8</f>
        <v>0.87865533806368101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894</v>
      </c>
      <c r="G9" s="101">
        <f t="shared" si="0"/>
        <v>25541.58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3121.8687901058574</v>
      </c>
      <c r="N9" s="104">
        <f>M9/L9</f>
        <v>260.15573250882147</v>
      </c>
      <c r="O9" s="106">
        <f>L9-I9</f>
        <v>0</v>
      </c>
      <c r="P9" s="107">
        <f>N9-K9</f>
        <v>-39.844267491178528</v>
      </c>
      <c r="Q9" s="108">
        <f>N9/K9</f>
        <v>0.86718577502940486</v>
      </c>
      <c r="R9" s="303"/>
      <c r="S9" s="46">
        <v>0.34930555555555548</v>
      </c>
      <c r="T9" s="47">
        <v>0.36122685185185177</v>
      </c>
      <c r="U9" s="109">
        <v>5.933333333333275</v>
      </c>
      <c r="V9" s="110">
        <v>17.182016159680163</v>
      </c>
      <c r="W9" s="111"/>
      <c r="X9" s="114"/>
      <c r="Y9" s="294"/>
      <c r="Z9" s="295"/>
      <c r="AA9" s="115">
        <f>M9-J9</f>
        <v>-478.13120989414256</v>
      </c>
      <c r="AB9" s="108">
        <f>M9/J9</f>
        <v>0.86718577502940486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3164.7350444892945</v>
      </c>
      <c r="N21" s="136">
        <f>M21/L21</f>
        <v>287.70318586266313</v>
      </c>
      <c r="O21" s="137">
        <f>L21-I21</f>
        <v>0</v>
      </c>
      <c r="P21" s="138">
        <f>N21-K21</f>
        <v>-39.569541410064119</v>
      </c>
      <c r="Q21" s="139">
        <f>N21/K21</f>
        <v>0.87909306791369302</v>
      </c>
      <c r="R21" s="304"/>
      <c r="S21" s="140">
        <v>0.25</v>
      </c>
      <c r="T21" s="141">
        <v>0.44921296296296287</v>
      </c>
      <c r="U21" s="142"/>
      <c r="V21" s="164"/>
      <c r="W21" s="165"/>
      <c r="X21" s="136"/>
      <c r="Y21" s="290"/>
      <c r="Z21" s="291"/>
      <c r="AA21" s="166">
        <f>M21-J21</f>
        <v>-435.26495551070548</v>
      </c>
      <c r="AB21" s="139">
        <f>M21/J21</f>
        <v>0.8790930679136929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1680</v>
      </c>
      <c r="G22" s="146">
        <f t="shared" ref="G22:G24" si="5">E22*F22</f>
        <v>31130.400000000001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3049.8731991376208</v>
      </c>
      <c r="N22" s="150">
        <f>M22/L22</f>
        <v>1016.6243997125403</v>
      </c>
      <c r="O22" s="152">
        <f>L22-I22</f>
        <v>0</v>
      </c>
      <c r="P22" s="153">
        <f>N22-K22</f>
        <v>-83.375600287459747</v>
      </c>
      <c r="Q22" s="154">
        <f>N22/K22</f>
        <v>0.92420399973867295</v>
      </c>
      <c r="R22" s="302">
        <f>Q38</f>
        <v>0.92430187307471723</v>
      </c>
      <c r="S22" s="155">
        <v>0.36388888888888893</v>
      </c>
      <c r="T22" s="156">
        <v>0.3868402777777778</v>
      </c>
      <c r="U22" s="157"/>
      <c r="V22" s="110">
        <v>33.050554373375952</v>
      </c>
      <c r="W22" s="159"/>
      <c r="X22" s="160"/>
      <c r="Y22" s="305"/>
      <c r="Z22" s="306"/>
      <c r="AA22" s="113">
        <f>M22-J22</f>
        <v>-250.12680086237924</v>
      </c>
      <c r="AB22" s="154">
        <f>M22/J22</f>
        <v>0.92420399973867295</v>
      </c>
      <c r="AC22" s="307">
        <f>AB38</f>
        <v>0.92430187307471723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2241</v>
      </c>
      <c r="G23" s="101">
        <f t="shared" si="5"/>
        <v>40091.49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3049.9730503644</v>
      </c>
      <c r="N23" s="104">
        <f>M23/L23</f>
        <v>762.49326259110001</v>
      </c>
      <c r="O23" s="106">
        <f>L23-I23</f>
        <v>0</v>
      </c>
      <c r="P23" s="107">
        <f>N23-K23</f>
        <v>-62.506737408899994</v>
      </c>
      <c r="Q23" s="108">
        <f>N23/K23</f>
        <v>0.92423425768618184</v>
      </c>
      <c r="R23" s="303"/>
      <c r="S23" s="46">
        <v>0.39097222222222222</v>
      </c>
      <c r="T23" s="47">
        <v>0.42158564814814814</v>
      </c>
      <c r="U23" s="109">
        <v>5.9499999999999709</v>
      </c>
      <c r="V23" s="110">
        <v>44.085635439937803</v>
      </c>
      <c r="W23" s="111"/>
      <c r="X23" s="114"/>
      <c r="Y23" s="294"/>
      <c r="Z23" s="295"/>
      <c r="AA23" s="115">
        <f>M23-J23</f>
        <v>-250.02694963559998</v>
      </c>
      <c r="AB23" s="108">
        <f>M23/J23</f>
        <v>0.92423425768618184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2177</v>
      </c>
      <c r="G24" s="101">
        <f t="shared" si="5"/>
        <v>48590.64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3050.7422939376788</v>
      </c>
      <c r="N24" s="104">
        <f>M24/L24</f>
        <v>610.14845878753579</v>
      </c>
      <c r="O24" s="106">
        <f>L24-I24</f>
        <v>0</v>
      </c>
      <c r="P24" s="107">
        <f>N24-K24</f>
        <v>-49.851541212464213</v>
      </c>
      <c r="Q24" s="108">
        <f>N24/K24</f>
        <v>0.92446736179929667</v>
      </c>
      <c r="R24" s="303"/>
      <c r="S24" s="46">
        <v>0.42499999999999999</v>
      </c>
      <c r="T24" s="47">
        <v>0.45472222222222219</v>
      </c>
      <c r="U24" s="109">
        <v>4.9166666666666625</v>
      </c>
      <c r="V24" s="110">
        <v>42.815809207996097</v>
      </c>
      <c r="W24" s="111"/>
      <c r="X24" s="114"/>
      <c r="Y24" s="294"/>
      <c r="Z24" s="295"/>
      <c r="AA24" s="115">
        <f>M24-J24</f>
        <v>-249.25770606232118</v>
      </c>
      <c r="AB24" s="108">
        <f>M24/J24</f>
        <v>0.92446736179929656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3050.1961811465667</v>
      </c>
      <c r="N38" s="136">
        <f t="shared" ref="N38:N45" si="10">M38/L38</f>
        <v>762.54904528664167</v>
      </c>
      <c r="O38" s="137">
        <f t="shared" ref="O38:O45" si="11">L38-I38</f>
        <v>0</v>
      </c>
      <c r="P38" s="138">
        <f t="shared" ref="P38:P45" si="12">N38-K38</f>
        <v>-62.450954713358328</v>
      </c>
      <c r="Q38" s="139">
        <f t="shared" ref="Q38:Q45" si="13">N38/K38</f>
        <v>0.92430187307471723</v>
      </c>
      <c r="R38" s="304"/>
      <c r="S38" s="140">
        <v>0.36388888888888893</v>
      </c>
      <c r="T38" s="141">
        <v>0.45472222222222219</v>
      </c>
      <c r="U38" s="142"/>
      <c r="V38" s="164"/>
      <c r="W38" s="97"/>
      <c r="X38" s="67"/>
      <c r="Y38" s="290"/>
      <c r="Z38" s="291"/>
      <c r="AA38" s="166">
        <f t="shared" ref="AA38:AA45" si="14">M38-J38</f>
        <v>-249.80381885343331</v>
      </c>
      <c r="AB38" s="139">
        <f t="shared" ref="AB38:AB45" si="15">M38/J38</f>
        <v>0.92430187307471723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1513</v>
      </c>
      <c r="G39" s="146">
        <f t="shared" ref="G39:G45" si="16">E39*F39</f>
        <v>37552.660000000003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3253.9056067804827</v>
      </c>
      <c r="N39" s="150">
        <f t="shared" si="10"/>
        <v>650.78112135609649</v>
      </c>
      <c r="O39" s="152">
        <f t="shared" si="11"/>
        <v>0</v>
      </c>
      <c r="P39" s="153">
        <f t="shared" si="12"/>
        <v>-69.218878643903508</v>
      </c>
      <c r="Q39" s="154">
        <f t="shared" si="13"/>
        <v>0.90386266855013397</v>
      </c>
      <c r="R39" s="302">
        <f>Q55</f>
        <v>0.90893524931148428</v>
      </c>
      <c r="S39" s="155">
        <v>0.25</v>
      </c>
      <c r="T39" s="156">
        <v>0.26936342592592594</v>
      </c>
      <c r="U39" s="157"/>
      <c r="V39" s="158">
        <v>27.898781025126482</v>
      </c>
      <c r="W39" s="159"/>
      <c r="X39" s="160"/>
      <c r="Y39" s="305"/>
      <c r="Z39" s="306"/>
      <c r="AA39" s="113">
        <f t="shared" si="14"/>
        <v>-346.09439321951731</v>
      </c>
      <c r="AB39" s="154">
        <f t="shared" si="15"/>
        <v>0.90386266855013409</v>
      </c>
      <c r="AC39" s="307">
        <f>AB55</f>
        <v>0.90893524931148428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876</v>
      </c>
      <c r="G40" s="101">
        <f t="shared" si="16"/>
        <v>18150.719999999998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3251.9921445125692</v>
      </c>
      <c r="N40" s="104">
        <f t="shared" si="10"/>
        <v>1083.9973815041897</v>
      </c>
      <c r="O40" s="106">
        <f t="shared" si="11"/>
        <v>0</v>
      </c>
      <c r="P40" s="107">
        <f t="shared" si="12"/>
        <v>-116.00261849581034</v>
      </c>
      <c r="Q40" s="108">
        <f t="shared" si="13"/>
        <v>0.90333115125349139</v>
      </c>
      <c r="R40" s="303"/>
      <c r="S40" s="46">
        <v>0.27847222222222223</v>
      </c>
      <c r="T40" s="47">
        <v>0.28968749999999999</v>
      </c>
      <c r="U40" s="109">
        <v>13.116666666666665</v>
      </c>
      <c r="V40" s="110">
        <v>16.162400665293752</v>
      </c>
      <c r="W40" s="111"/>
      <c r="X40" s="114"/>
      <c r="Y40" s="294"/>
      <c r="Z40" s="295"/>
      <c r="AA40" s="115">
        <f t="shared" si="14"/>
        <v>-348.00785548743079</v>
      </c>
      <c r="AB40" s="108">
        <f t="shared" si="15"/>
        <v>0.90333115125349139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914</v>
      </c>
      <c r="G41" s="101">
        <f t="shared" si="16"/>
        <v>16616.52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3252.2493510876216</v>
      </c>
      <c r="N41" s="104">
        <f t="shared" si="10"/>
        <v>1084.0831170292072</v>
      </c>
      <c r="O41" s="106">
        <f t="shared" si="11"/>
        <v>0</v>
      </c>
      <c r="P41" s="107">
        <f t="shared" si="12"/>
        <v>-115.91688297079281</v>
      </c>
      <c r="Q41" s="108">
        <f t="shared" si="13"/>
        <v>0.90340259752433927</v>
      </c>
      <c r="R41" s="303"/>
      <c r="S41" s="46">
        <v>0.2993055555555556</v>
      </c>
      <c r="T41" s="47">
        <v>0.31100694444444449</v>
      </c>
      <c r="U41" s="109">
        <v>13.850000000000087</v>
      </c>
      <c r="V41" s="110">
        <v>16.862175706687538</v>
      </c>
      <c r="W41" s="111"/>
      <c r="X41" s="114"/>
      <c r="Y41" s="294"/>
      <c r="Z41" s="295"/>
      <c r="AA41" s="115">
        <f t="shared" si="14"/>
        <v>-347.75064891237844</v>
      </c>
      <c r="AB41" s="108">
        <f t="shared" si="15"/>
        <v>0.90340259752433927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1357</v>
      </c>
      <c r="G42" s="101">
        <f t="shared" si="16"/>
        <v>23163.99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3054.0466488532475</v>
      </c>
      <c r="N42" s="104">
        <f t="shared" si="10"/>
        <v>1018.0155496177491</v>
      </c>
      <c r="O42" s="106">
        <f t="shared" si="11"/>
        <v>0</v>
      </c>
      <c r="P42" s="107">
        <f t="shared" si="12"/>
        <v>-81.984450382250884</v>
      </c>
      <c r="Q42" s="108">
        <f t="shared" si="13"/>
        <v>0.92546868147068106</v>
      </c>
      <c r="R42" s="303"/>
      <c r="S42" s="46">
        <v>0.32013888888888897</v>
      </c>
      <c r="T42" s="47">
        <v>0.33864583333333342</v>
      </c>
      <c r="U42" s="109">
        <v>13.150000000000057</v>
      </c>
      <c r="V42" s="110">
        <v>26.6597106598133</v>
      </c>
      <c r="W42" s="111"/>
      <c r="X42" s="114"/>
      <c r="Y42" s="294"/>
      <c r="Z42" s="295"/>
      <c r="AA42" s="115">
        <f t="shared" si="14"/>
        <v>-245.95335114675254</v>
      </c>
      <c r="AB42" s="108">
        <f t="shared" si="15"/>
        <v>0.92546868147068106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3582</v>
      </c>
      <c r="G43" s="101">
        <f t="shared" si="16"/>
        <v>50255.46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2771.0255822131253</v>
      </c>
      <c r="N43" s="104">
        <f t="shared" si="10"/>
        <v>923.6751940710418</v>
      </c>
      <c r="O43" s="106">
        <f t="shared" si="11"/>
        <v>0</v>
      </c>
      <c r="P43" s="107">
        <f t="shared" si="12"/>
        <v>-76.324805928958199</v>
      </c>
      <c r="Q43" s="108">
        <f t="shared" si="13"/>
        <v>0.92367519407104182</v>
      </c>
      <c r="R43" s="303"/>
      <c r="S43" s="46">
        <v>0.34791666666666676</v>
      </c>
      <c r="T43" s="47">
        <v>0.40177083333333341</v>
      </c>
      <c r="U43" s="109">
        <v>13.350000000000009</v>
      </c>
      <c r="V43" s="110">
        <v>77.559731450891405</v>
      </c>
      <c r="W43" s="111"/>
      <c r="X43" s="114"/>
      <c r="Y43" s="294"/>
      <c r="Z43" s="295"/>
      <c r="AA43" s="115">
        <f t="shared" si="14"/>
        <v>-228.97441778687471</v>
      </c>
      <c r="AB43" s="108">
        <f t="shared" si="15"/>
        <v>0.92367519407104182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5151</v>
      </c>
      <c r="G44" s="119">
        <f t="shared" si="16"/>
        <v>73556.28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3252.9699547641885</v>
      </c>
      <c r="N44" s="104">
        <f t="shared" si="10"/>
        <v>1084.3233182547294</v>
      </c>
      <c r="O44" s="106">
        <f t="shared" si="11"/>
        <v>0</v>
      </c>
      <c r="P44" s="107">
        <f t="shared" si="12"/>
        <v>-115.67668174527057</v>
      </c>
      <c r="Q44" s="108">
        <f t="shared" si="13"/>
        <v>0.90360276521227456</v>
      </c>
      <c r="R44" s="303"/>
      <c r="S44" s="46">
        <v>0.4111111111111112</v>
      </c>
      <c r="T44" s="118">
        <v>0.47708333333333341</v>
      </c>
      <c r="U44" s="109">
        <v>13.450000000000024</v>
      </c>
      <c r="V44" s="110">
        <v>95.008562728149798</v>
      </c>
      <c r="W44" s="111"/>
      <c r="X44" s="114"/>
      <c r="Y44" s="294"/>
      <c r="Z44" s="295"/>
      <c r="AA44" s="115">
        <f t="shared" si="14"/>
        <v>-347.03004523581149</v>
      </c>
      <c r="AB44" s="108">
        <f t="shared" si="15"/>
        <v>0.90360276521227456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2367</v>
      </c>
      <c r="G45" s="119">
        <f t="shared" si="16"/>
        <v>58606.920000000006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3250.9372700578319</v>
      </c>
      <c r="N45" s="104">
        <f t="shared" si="10"/>
        <v>812.73431751445798</v>
      </c>
      <c r="O45" s="121">
        <f t="shared" si="11"/>
        <v>0</v>
      </c>
      <c r="P45" s="122">
        <f t="shared" si="12"/>
        <v>-87.265682485542015</v>
      </c>
      <c r="Q45" s="123">
        <f t="shared" si="13"/>
        <v>0.90303813057161997</v>
      </c>
      <c r="R45" s="303"/>
      <c r="S45" s="46">
        <v>0.48680555555555566</v>
      </c>
      <c r="T45" s="118">
        <v>0.51714120370370376</v>
      </c>
      <c r="U45" s="109">
        <v>14.00000000000003</v>
      </c>
      <c r="V45" s="110">
        <v>43.685862938066954</v>
      </c>
      <c r="W45" s="111"/>
      <c r="X45" s="114"/>
      <c r="Y45" s="294"/>
      <c r="Z45" s="295"/>
      <c r="AA45" s="115">
        <f t="shared" si="14"/>
        <v>-349.06272994216806</v>
      </c>
      <c r="AB45" s="108">
        <f t="shared" si="15"/>
        <v>0.90303813057161997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3155.3037940384384</v>
      </c>
      <c r="N55" s="136">
        <f t="shared" ref="N55:N62" si="22">M55/L55</f>
        <v>920.29693992787793</v>
      </c>
      <c r="O55" s="137">
        <f t="shared" ref="O55:O62" si="23">L55-I55</f>
        <v>0</v>
      </c>
      <c r="P55" s="138">
        <f t="shared" ref="P55:P62" si="24">N55-K55</f>
        <v>-92.203060072122184</v>
      </c>
      <c r="Q55" s="139">
        <f t="shared" ref="Q55:Q62" si="25">N55/K55</f>
        <v>0.90893524931148428</v>
      </c>
      <c r="R55" s="304"/>
      <c r="S55" s="140">
        <v>0.25</v>
      </c>
      <c r="T55" s="141">
        <v>0.51714120370370376</v>
      </c>
      <c r="U55" s="142"/>
      <c r="V55" s="164"/>
      <c r="W55" s="97"/>
      <c r="X55" s="67"/>
      <c r="Y55" s="290"/>
      <c r="Z55" s="291"/>
      <c r="AA55" s="166">
        <f t="shared" ref="AA55:AA62" si="26">M55-J55</f>
        <v>-316.1247773901332</v>
      </c>
      <c r="AB55" s="139">
        <f t="shared" ref="AB55:AB62" si="27">M55/J55</f>
        <v>0.90893524931148428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1524</v>
      </c>
      <c r="G56" s="146">
        <f t="shared" ref="G56:G62" si="28">E56*F56</f>
        <v>27706.32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3253.0398963298512</v>
      </c>
      <c r="N56" s="150">
        <f t="shared" si="22"/>
        <v>1084.3466321099504</v>
      </c>
      <c r="O56" s="152">
        <f t="shared" si="23"/>
        <v>0</v>
      </c>
      <c r="P56" s="153">
        <f t="shared" si="24"/>
        <v>-115.65336789004959</v>
      </c>
      <c r="Q56" s="154">
        <f t="shared" si="25"/>
        <v>0.90362219342495864</v>
      </c>
      <c r="R56" s="302">
        <f>Q72</f>
        <v>0.90634990620065947</v>
      </c>
      <c r="S56" s="155">
        <v>0.25</v>
      </c>
      <c r="T56" s="156">
        <v>0.26951388888888889</v>
      </c>
      <c r="U56" s="157"/>
      <c r="V56" s="158">
        <v>28.1090926991595</v>
      </c>
      <c r="W56" s="156"/>
      <c r="X56" s="167"/>
      <c r="Y56" s="305"/>
      <c r="Z56" s="306"/>
      <c r="AA56" s="113">
        <f t="shared" si="26"/>
        <v>-346.96010367014878</v>
      </c>
      <c r="AB56" s="154">
        <f t="shared" si="27"/>
        <v>0.90362219342495864</v>
      </c>
      <c r="AC56" s="307">
        <f>AB72</f>
        <v>0.90634990620065958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1337</v>
      </c>
      <c r="G57" s="101">
        <f t="shared" si="28"/>
        <v>40110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3252.5125397496904</v>
      </c>
      <c r="N57" s="104">
        <f t="shared" si="22"/>
        <v>813.1281349374226</v>
      </c>
      <c r="O57" s="106">
        <f t="shared" si="23"/>
        <v>0</v>
      </c>
      <c r="P57" s="107">
        <f t="shared" si="24"/>
        <v>-86.871865062577399</v>
      </c>
      <c r="Q57" s="108">
        <f t="shared" si="25"/>
        <v>0.90347570548602507</v>
      </c>
      <c r="R57" s="303"/>
      <c r="S57" s="46">
        <v>0.27916666666666667</v>
      </c>
      <c r="T57" s="47">
        <v>0.29628472222222224</v>
      </c>
      <c r="U57" s="109">
        <v>13.900000000000015</v>
      </c>
      <c r="V57" s="110">
        <v>24.664009444887071</v>
      </c>
      <c r="W57" s="111"/>
      <c r="X57" s="13"/>
      <c r="Y57" s="294"/>
      <c r="Z57" s="295"/>
      <c r="AA57" s="115">
        <f t="shared" si="26"/>
        <v>-347.4874602503096</v>
      </c>
      <c r="AB57" s="108">
        <f t="shared" si="27"/>
        <v>0.90347570548602507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1494</v>
      </c>
      <c r="G58" s="101">
        <f t="shared" si="28"/>
        <v>44820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3053.1815456091604</v>
      </c>
      <c r="N58" s="104">
        <f t="shared" si="22"/>
        <v>763.29538640229009</v>
      </c>
      <c r="O58" s="106">
        <f t="shared" si="23"/>
        <v>0</v>
      </c>
      <c r="P58" s="107">
        <f t="shared" si="24"/>
        <v>-61.704613597709908</v>
      </c>
      <c r="Q58" s="108">
        <f t="shared" si="25"/>
        <v>0.9252065289724728</v>
      </c>
      <c r="R58" s="303"/>
      <c r="S58" s="46">
        <v>0.30555555555555558</v>
      </c>
      <c r="T58" s="47">
        <v>0.32593750000000005</v>
      </c>
      <c r="U58" s="109">
        <v>13.350000000000009</v>
      </c>
      <c r="V58" s="110">
        <v>29.359538127994067</v>
      </c>
      <c r="W58" s="111"/>
      <c r="X58" s="13"/>
      <c r="Y58" s="294"/>
      <c r="Z58" s="295"/>
      <c r="AA58" s="115">
        <f t="shared" si="26"/>
        <v>-246.81845439083963</v>
      </c>
      <c r="AB58" s="108">
        <f t="shared" si="27"/>
        <v>0.9252065289724728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1734</v>
      </c>
      <c r="G59" s="101">
        <f t="shared" si="28"/>
        <v>41269.200000000004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3254.1474729861352</v>
      </c>
      <c r="N59" s="104">
        <f t="shared" si="22"/>
        <v>813.5368682465338</v>
      </c>
      <c r="O59" s="106">
        <f t="shared" si="23"/>
        <v>0</v>
      </c>
      <c r="P59" s="107">
        <f t="shared" si="24"/>
        <v>-86.4631317534662</v>
      </c>
      <c r="Q59" s="108">
        <f t="shared" si="25"/>
        <v>0.90392985360725975</v>
      </c>
      <c r="R59" s="303"/>
      <c r="S59" s="46">
        <v>0.3354166666666667</v>
      </c>
      <c r="T59" s="47">
        <v>0.35761574074074076</v>
      </c>
      <c r="U59" s="109">
        <v>13.649999999999975</v>
      </c>
      <c r="V59" s="110">
        <v>31.971507395922888</v>
      </c>
      <c r="W59" s="111"/>
      <c r="X59" s="114"/>
      <c r="Y59" s="294"/>
      <c r="Z59" s="295"/>
      <c r="AA59" s="115">
        <f t="shared" si="26"/>
        <v>-345.8525270138648</v>
      </c>
      <c r="AB59" s="108">
        <f t="shared" si="27"/>
        <v>0.90392985360725975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1283</v>
      </c>
      <c r="G60" s="101">
        <f t="shared" si="28"/>
        <v>32113.49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3254.0486499761364</v>
      </c>
      <c r="N60" s="104">
        <f t="shared" si="22"/>
        <v>650.80972999522726</v>
      </c>
      <c r="O60" s="106">
        <f t="shared" si="23"/>
        <v>0</v>
      </c>
      <c r="P60" s="107">
        <f t="shared" si="24"/>
        <v>-69.190270004772742</v>
      </c>
      <c r="Q60" s="108">
        <f t="shared" si="25"/>
        <v>0.90390240277114897</v>
      </c>
      <c r="R60" s="303"/>
      <c r="S60" s="46">
        <v>0.3666666666666667</v>
      </c>
      <c r="T60" s="47">
        <v>0.38309027777777782</v>
      </c>
      <c r="U60" s="109">
        <v>13.033333333333346</v>
      </c>
      <c r="V60" s="110">
        <v>23.656683805438661</v>
      </c>
      <c r="W60" s="111"/>
      <c r="X60" s="114"/>
      <c r="Y60" s="294"/>
      <c r="Z60" s="295"/>
      <c r="AA60" s="115">
        <f t="shared" si="26"/>
        <v>-345.9513500238636</v>
      </c>
      <c r="AB60" s="108">
        <f t="shared" si="27"/>
        <v>0.90390240277114897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2509</v>
      </c>
      <c r="G61" s="119">
        <f t="shared" si="28"/>
        <v>68947.320000000007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3249.7228519953824</v>
      </c>
      <c r="N61" s="104">
        <f t="shared" si="22"/>
        <v>649.9445703990765</v>
      </c>
      <c r="O61" s="106">
        <f t="shared" si="23"/>
        <v>0</v>
      </c>
      <c r="P61" s="107">
        <f t="shared" si="24"/>
        <v>-70.055429600923503</v>
      </c>
      <c r="Q61" s="108">
        <f t="shared" si="25"/>
        <v>0.90270079222093957</v>
      </c>
      <c r="R61" s="303"/>
      <c r="S61" s="46">
        <v>0.39236111111111116</v>
      </c>
      <c r="T61" s="118">
        <v>0.42452546296296301</v>
      </c>
      <c r="U61" s="109">
        <v>13.350000000000009</v>
      </c>
      <c r="V61" s="110">
        <v>46.323950335508151</v>
      </c>
      <c r="W61" s="111"/>
      <c r="X61" s="49"/>
      <c r="Y61" s="294"/>
      <c r="Z61" s="295"/>
      <c r="AA61" s="115">
        <f t="shared" si="26"/>
        <v>-350.27714800461763</v>
      </c>
      <c r="AB61" s="108">
        <f t="shared" si="27"/>
        <v>0.90270079222093957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4807</v>
      </c>
      <c r="G62" s="119">
        <f t="shared" si="28"/>
        <v>80084.62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3251.4597077500694</v>
      </c>
      <c r="N62" s="104">
        <f t="shared" si="22"/>
        <v>650.29194155001392</v>
      </c>
      <c r="O62" s="121">
        <f t="shared" si="23"/>
        <v>0</v>
      </c>
      <c r="P62" s="122">
        <f t="shared" si="24"/>
        <v>-69.708058449986083</v>
      </c>
      <c r="Q62" s="123">
        <f t="shared" si="25"/>
        <v>0.90318325215279716</v>
      </c>
      <c r="R62" s="303"/>
      <c r="S62" s="46">
        <v>0.43402777777777785</v>
      </c>
      <c r="T62" s="118">
        <v>0.49562500000000009</v>
      </c>
      <c r="U62" s="109">
        <v>13.683333333333367</v>
      </c>
      <c r="V62" s="110">
        <v>88.704774447160403</v>
      </c>
      <c r="W62" s="111"/>
      <c r="X62" s="114"/>
      <c r="Y62" s="294"/>
      <c r="Z62" s="295"/>
      <c r="AA62" s="115">
        <f t="shared" si="26"/>
        <v>-348.54029224993064</v>
      </c>
      <c r="AB62" s="108">
        <f t="shared" si="27"/>
        <v>0.90318325215279704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3224.0160949137749</v>
      </c>
      <c r="N72" s="136">
        <f>M72/L72</f>
        <v>752.2704221465475</v>
      </c>
      <c r="O72" s="137">
        <f>L72-I72</f>
        <v>0</v>
      </c>
      <c r="P72" s="138">
        <f>N72-K72</f>
        <v>-77.729577853452611</v>
      </c>
      <c r="Q72" s="139">
        <f>N72/K72</f>
        <v>0.90634990620065947</v>
      </c>
      <c r="R72" s="304"/>
      <c r="S72" s="140">
        <v>0.25</v>
      </c>
      <c r="T72" s="141">
        <v>0.49562500000000009</v>
      </c>
      <c r="U72" s="142"/>
      <c r="V72" s="164"/>
      <c r="W72" s="165"/>
      <c r="X72" s="136"/>
      <c r="Y72" s="290"/>
      <c r="Z72" s="291"/>
      <c r="AA72" s="166">
        <f>M72-J72</f>
        <v>-333.12676222908249</v>
      </c>
      <c r="AB72" s="139">
        <f>M72/J72</f>
        <v>0.90634990620065958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1073</v>
      </c>
      <c r="G73" s="146">
        <f t="shared" ref="G73" si="33">E73*F73</f>
        <v>30655.61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3120.503914058565</v>
      </c>
      <c r="N73" s="150">
        <f>M73/L73</f>
        <v>260.04199283821373</v>
      </c>
      <c r="O73" s="152">
        <f>L73-I73</f>
        <v>0</v>
      </c>
      <c r="P73" s="153">
        <f>N73-K73</f>
        <v>-39.95800716178627</v>
      </c>
      <c r="Q73" s="154">
        <f>N73/K73</f>
        <v>0.86680664279404573</v>
      </c>
      <c r="R73" s="302">
        <f>Q89</f>
        <v>0.86680664279404573</v>
      </c>
      <c r="S73" s="155">
        <v>0.70833333333333337</v>
      </c>
      <c r="T73" s="156">
        <v>0.72265046296296298</v>
      </c>
      <c r="U73" s="157"/>
      <c r="V73" s="158">
        <v>20.631283207162074</v>
      </c>
      <c r="W73" s="156"/>
      <c r="X73" s="167"/>
      <c r="Y73" s="305"/>
      <c r="Z73" s="306"/>
      <c r="AA73" s="113">
        <f>M73-J73</f>
        <v>-479.49608594143501</v>
      </c>
      <c r="AB73" s="154">
        <f>M73/J73</f>
        <v>0.86680664279404585</v>
      </c>
      <c r="AC73" s="307">
        <f>AB89</f>
        <v>0.86680664279404585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3120.503914058565</v>
      </c>
      <c r="N89" s="136">
        <f>M89/L89</f>
        <v>260.04199283821373</v>
      </c>
      <c r="O89" s="137">
        <f>L89-I89</f>
        <v>0</v>
      </c>
      <c r="P89" s="138">
        <f>N89-K89</f>
        <v>-39.95800716178627</v>
      </c>
      <c r="Q89" s="139">
        <f>N89/K89</f>
        <v>0.86680664279404573</v>
      </c>
      <c r="R89" s="304"/>
      <c r="S89" s="140">
        <v>0.70833333333333337</v>
      </c>
      <c r="T89" s="141">
        <v>0.72265046296296298</v>
      </c>
      <c r="U89" s="142"/>
      <c r="V89" s="164"/>
      <c r="W89" s="165"/>
      <c r="X89" s="136"/>
      <c r="Y89" s="290"/>
      <c r="Z89" s="291"/>
      <c r="AA89" s="166">
        <f>M89-J89</f>
        <v>-479.49608594143501</v>
      </c>
      <c r="AB89" s="139">
        <f>M89/J89</f>
        <v>0.86680664279404585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949</v>
      </c>
      <c r="G90" s="146">
        <f t="shared" ref="G90:G93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2775.5957267668623</v>
      </c>
      <c r="N90" s="150">
        <f>M90/L90</f>
        <v>693.89893169171557</v>
      </c>
      <c r="O90" s="152">
        <f>L90-I90</f>
        <v>0</v>
      </c>
      <c r="P90" s="153">
        <f>N90-K90</f>
        <v>-56.101068308284425</v>
      </c>
      <c r="Q90" s="154">
        <f>N90/K90</f>
        <v>0.92519857558895413</v>
      </c>
      <c r="R90" s="302">
        <f>Q106</f>
        <v>0.92471244221195081</v>
      </c>
      <c r="S90" s="155">
        <v>0.70833333333333337</v>
      </c>
      <c r="T90" s="156">
        <v>0.72256944444444449</v>
      </c>
      <c r="U90" s="157"/>
      <c r="V90" s="158">
        <v>20.514514938501598</v>
      </c>
      <c r="W90" s="159"/>
      <c r="X90" s="160"/>
      <c r="Y90" s="305"/>
      <c r="Z90" s="306"/>
      <c r="AA90" s="113">
        <f>M90-J90</f>
        <v>-224.4042732331377</v>
      </c>
      <c r="AB90" s="154">
        <f>M90/J90</f>
        <v>0.92519857558895413</v>
      </c>
      <c r="AC90" s="307">
        <f>AB106</f>
        <v>0.92471244221195081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475</v>
      </c>
      <c r="G91" s="101">
        <f t="shared" si="37"/>
        <v>11556.75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2775.2343020756471</v>
      </c>
      <c r="N91" s="104">
        <f>M91/L91</f>
        <v>693.80857551891177</v>
      </c>
      <c r="O91" s="106">
        <f>L91-I91</f>
        <v>0</v>
      </c>
      <c r="P91" s="107">
        <f>N91-K91</f>
        <v>-56.191424481088234</v>
      </c>
      <c r="Q91" s="108">
        <f>N91/K91</f>
        <v>0.92507810069188234</v>
      </c>
      <c r="R91" s="303"/>
      <c r="S91" s="46">
        <v>0.72638888888888886</v>
      </c>
      <c r="T91" s="47">
        <v>0.73351851851851846</v>
      </c>
      <c r="U91" s="109">
        <v>5.4999999999999005</v>
      </c>
      <c r="V91" s="110">
        <v>10.269403191897831</v>
      </c>
      <c r="W91" s="111"/>
      <c r="X91" s="114"/>
      <c r="Y91" s="294"/>
      <c r="Z91" s="295"/>
      <c r="AA91" s="115">
        <f>M91-J91</f>
        <v>-224.76569792435293</v>
      </c>
      <c r="AB91" s="108">
        <f>M91/J91</f>
        <v>0.92507810069188234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2188</v>
      </c>
      <c r="G92" s="101">
        <f t="shared" si="37"/>
        <v>48836.160000000003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3049.2519074406155</v>
      </c>
      <c r="N92" s="104">
        <f>M92/L92</f>
        <v>609.85038148812305</v>
      </c>
      <c r="O92" s="106">
        <f>L92-I92</f>
        <v>0</v>
      </c>
      <c r="P92" s="107">
        <f>N92-K92</f>
        <v>-50.149618511876952</v>
      </c>
      <c r="Q92" s="108">
        <f>N92/K92</f>
        <v>0.92401572952745914</v>
      </c>
      <c r="R92" s="303"/>
      <c r="S92" s="46">
        <v>0.73749999999999993</v>
      </c>
      <c r="T92" s="47">
        <v>0.76739583333333328</v>
      </c>
      <c r="U92" s="109">
        <v>5.7333333333333236</v>
      </c>
      <c r="V92" s="110">
        <v>43.053182874021601</v>
      </c>
      <c r="W92" s="111"/>
      <c r="X92" s="114"/>
      <c r="Y92" s="294"/>
      <c r="Z92" s="295"/>
      <c r="AA92" s="115">
        <f>M92-J92</f>
        <v>-250.74809255938453</v>
      </c>
      <c r="AB92" s="108">
        <f>M92/J92</f>
        <v>0.92401572952745925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4399</v>
      </c>
      <c r="G93" s="101">
        <f t="shared" si="37"/>
        <v>78698.11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3051.294835587456</v>
      </c>
      <c r="N93" s="104">
        <f>M93/L93</f>
        <v>762.82370889686399</v>
      </c>
      <c r="O93" s="106">
        <f>L93-I93</f>
        <v>0</v>
      </c>
      <c r="P93" s="107">
        <f>N93-K93</f>
        <v>-62.176291103136009</v>
      </c>
      <c r="Q93" s="108">
        <f>N93/K93</f>
        <v>0.92463479866286546</v>
      </c>
      <c r="R93" s="303"/>
      <c r="S93" s="46">
        <v>0.77083333333333326</v>
      </c>
      <c r="T93" s="47">
        <v>0.83090277777777766</v>
      </c>
      <c r="U93" s="109">
        <v>4.9499999999999744</v>
      </c>
      <c r="V93" s="110">
        <v>86.500982114756695</v>
      </c>
      <c r="W93" s="111"/>
      <c r="X93" s="114"/>
      <c r="Y93" s="294"/>
      <c r="Z93" s="295"/>
      <c r="AA93" s="115">
        <f>M93-J93</f>
        <v>-248.70516441254404</v>
      </c>
      <c r="AB93" s="108">
        <f>M93/J93</f>
        <v>0.92463479866286546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2912.8441929676451</v>
      </c>
      <c r="N106" s="136">
        <f t="shared" ref="N106:N118" si="42">M106/L106</f>
        <v>685.37510422768116</v>
      </c>
      <c r="O106" s="137">
        <f t="shared" ref="O106:O118" si="43">L106-I106</f>
        <v>0</v>
      </c>
      <c r="P106" s="138">
        <f t="shared" ref="P106:P118" si="44">N106-K106</f>
        <v>-55.801366360554084</v>
      </c>
      <c r="Q106" s="139">
        <f t="shared" ref="Q106:Q118" si="45">N106/K106</f>
        <v>0.92471244221195081</v>
      </c>
      <c r="R106" s="304"/>
      <c r="S106" s="140">
        <v>0.70833333333333337</v>
      </c>
      <c r="T106" s="141">
        <v>0.83090277777777766</v>
      </c>
      <c r="U106" s="142"/>
      <c r="V106" s="164"/>
      <c r="W106" s="97"/>
      <c r="X106" s="67"/>
      <c r="Y106" s="290"/>
      <c r="Z106" s="291"/>
      <c r="AA106" s="166">
        <f t="shared" ref="AA106:AA118" si="46">M106-J106</f>
        <v>-237.15580703235491</v>
      </c>
      <c r="AB106" s="139">
        <f t="shared" ref="AB106:AB118" si="47">M106/J106</f>
        <v>0.92471244221195081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675</v>
      </c>
      <c r="G107" s="146">
        <f t="shared" ref="G107:G118" si="48">E107*F107</f>
        <v>12271.5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2772.2326110420718</v>
      </c>
      <c r="N107" s="150">
        <f t="shared" si="42"/>
        <v>924.07753701402396</v>
      </c>
      <c r="O107" s="152">
        <f t="shared" si="43"/>
        <v>0</v>
      </c>
      <c r="P107" s="153">
        <f t="shared" si="44"/>
        <v>-75.92246298597604</v>
      </c>
      <c r="Q107" s="154">
        <f t="shared" si="45"/>
        <v>0.92407753701402395</v>
      </c>
      <c r="R107" s="302">
        <f>Q123</f>
        <v>0.90942881431309153</v>
      </c>
      <c r="S107" s="155">
        <v>0.70833333333333337</v>
      </c>
      <c r="T107" s="156">
        <v>0.71847222222222229</v>
      </c>
      <c r="U107" s="157"/>
      <c r="V107" s="158">
        <v>14.60916368946984</v>
      </c>
      <c r="W107" s="159"/>
      <c r="X107" s="160"/>
      <c r="Y107" s="305"/>
      <c r="Z107" s="306"/>
      <c r="AA107" s="113">
        <f t="shared" si="46"/>
        <v>-227.76738895792823</v>
      </c>
      <c r="AB107" s="154">
        <f t="shared" si="47"/>
        <v>0.92407753701402395</v>
      </c>
      <c r="AC107" s="307">
        <f>AB123</f>
        <v>0.90942881431309153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444</v>
      </c>
      <c r="G108" s="101">
        <f t="shared" si="48"/>
        <v>8071.92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3250.7202435477384</v>
      </c>
      <c r="N108" s="104">
        <f t="shared" si="42"/>
        <v>1083.5734145159129</v>
      </c>
      <c r="O108" s="106">
        <f t="shared" si="43"/>
        <v>0</v>
      </c>
      <c r="P108" s="107">
        <f t="shared" si="44"/>
        <v>-116.42658548408713</v>
      </c>
      <c r="Q108" s="108">
        <f t="shared" si="45"/>
        <v>0.90297784542992743</v>
      </c>
      <c r="R108" s="303"/>
      <c r="S108" s="46">
        <v>0.72777777777777775</v>
      </c>
      <c r="T108" s="47">
        <v>0.73346064814814815</v>
      </c>
      <c r="U108" s="109">
        <v>13.399999999999856</v>
      </c>
      <c r="V108" s="110">
        <v>8.1951069314183442</v>
      </c>
      <c r="W108" s="111"/>
      <c r="X108" s="114"/>
      <c r="Y108" s="294"/>
      <c r="Z108" s="295"/>
      <c r="AA108" s="115">
        <f t="shared" si="46"/>
        <v>-349.27975645226161</v>
      </c>
      <c r="AB108" s="108">
        <f t="shared" si="47"/>
        <v>0.90297784542992732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494</v>
      </c>
      <c r="G109" s="101">
        <f t="shared" si="48"/>
        <v>8249.7999999999993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3250.9622901858402</v>
      </c>
      <c r="N109" s="104">
        <f t="shared" si="42"/>
        <v>1083.6540967286135</v>
      </c>
      <c r="O109" s="106">
        <f t="shared" si="43"/>
        <v>0</v>
      </c>
      <c r="P109" s="107">
        <f t="shared" si="44"/>
        <v>-116.34590327138653</v>
      </c>
      <c r="Q109" s="108">
        <f t="shared" si="45"/>
        <v>0.90304508060717792</v>
      </c>
      <c r="R109" s="303"/>
      <c r="S109" s="46">
        <v>0.74305555555555547</v>
      </c>
      <c r="T109" s="47">
        <v>0.74938657407407394</v>
      </c>
      <c r="U109" s="109">
        <v>13.816666666666535</v>
      </c>
      <c r="V109" s="110">
        <v>9.1173004649972853</v>
      </c>
      <c r="W109" s="111"/>
      <c r="X109" s="114"/>
      <c r="Y109" s="294"/>
      <c r="Z109" s="295"/>
      <c r="AA109" s="115">
        <f t="shared" si="46"/>
        <v>-349.03770981415983</v>
      </c>
      <c r="AB109" s="108">
        <f t="shared" si="47"/>
        <v>0.90304508060717781</v>
      </c>
      <c r="AC109" s="308"/>
    </row>
    <row r="110" spans="1:29" ht="15.75" customHeight="1">
      <c r="A110" s="311"/>
      <c r="B110" s="98" t="s">
        <v>118</v>
      </c>
      <c r="C110" s="292" t="s">
        <v>228</v>
      </c>
      <c r="D110" s="293"/>
      <c r="E110" s="99">
        <v>23.8</v>
      </c>
      <c r="F110" s="100">
        <v>693</v>
      </c>
      <c r="G110" s="101">
        <f t="shared" si="48"/>
        <v>16493.400000000001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3253.9738923860687</v>
      </c>
      <c r="N110" s="104">
        <f t="shared" si="42"/>
        <v>813.49347309651716</v>
      </c>
      <c r="O110" s="106">
        <f t="shared" si="43"/>
        <v>0</v>
      </c>
      <c r="P110" s="107">
        <f t="shared" si="44"/>
        <v>-86.506526903482836</v>
      </c>
      <c r="Q110" s="108">
        <f t="shared" si="45"/>
        <v>0.90388163677390798</v>
      </c>
      <c r="R110" s="303"/>
      <c r="S110" s="46">
        <v>0.75902777777777763</v>
      </c>
      <c r="T110" s="47">
        <v>0.76789351851851839</v>
      </c>
      <c r="U110" s="109">
        <v>13.883333333333319</v>
      </c>
      <c r="V110" s="110">
        <v>12.778221760565598</v>
      </c>
      <c r="W110" s="111"/>
      <c r="X110" s="114"/>
      <c r="Y110" s="294"/>
      <c r="Z110" s="295"/>
      <c r="AA110" s="115">
        <f t="shared" si="46"/>
        <v>-346.02610761393134</v>
      </c>
      <c r="AB110" s="108">
        <f t="shared" si="47"/>
        <v>0.90388163677390798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2457</v>
      </c>
      <c r="G111" s="101">
        <f t="shared" si="48"/>
        <v>34471.71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2771.7740012973909</v>
      </c>
      <c r="N111" s="104">
        <f t="shared" si="42"/>
        <v>923.92466709913026</v>
      </c>
      <c r="O111" s="106">
        <f t="shared" si="43"/>
        <v>0</v>
      </c>
      <c r="P111" s="107">
        <f t="shared" si="44"/>
        <v>-76.075332900869739</v>
      </c>
      <c r="Q111" s="108">
        <f t="shared" si="45"/>
        <v>0.92392466709913024</v>
      </c>
      <c r="R111" s="303"/>
      <c r="S111" s="46">
        <v>0.77708333333333313</v>
      </c>
      <c r="T111" s="47">
        <v>0.81401620370370353</v>
      </c>
      <c r="U111" s="109">
        <v>13.233333333333217</v>
      </c>
      <c r="V111" s="110">
        <v>53.186154401836788</v>
      </c>
      <c r="W111" s="111"/>
      <c r="X111" s="114"/>
      <c r="Y111" s="294"/>
      <c r="Z111" s="295"/>
      <c r="AA111" s="115">
        <f t="shared" si="46"/>
        <v>-228.2259987026091</v>
      </c>
      <c r="AB111" s="108">
        <f t="shared" si="47"/>
        <v>0.92392466709913035</v>
      </c>
      <c r="AC111" s="308"/>
    </row>
    <row r="112" spans="1:29" ht="15.75" customHeight="1">
      <c r="A112" s="311"/>
      <c r="B112" s="98" t="s">
        <v>118</v>
      </c>
      <c r="C112" s="292" t="s">
        <v>141</v>
      </c>
      <c r="D112" s="293"/>
      <c r="E112" s="99">
        <v>14.28</v>
      </c>
      <c r="F112" s="100">
        <v>3164</v>
      </c>
      <c r="G112" s="119">
        <f t="shared" si="48"/>
        <v>45181.919999999998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3253.2869426858533</v>
      </c>
      <c r="N112" s="104">
        <f t="shared" si="42"/>
        <v>1084.4289808952844</v>
      </c>
      <c r="O112" s="106">
        <f t="shared" si="43"/>
        <v>0</v>
      </c>
      <c r="P112" s="107">
        <f t="shared" si="44"/>
        <v>-115.57101910471556</v>
      </c>
      <c r="Q112" s="108">
        <f t="shared" si="45"/>
        <v>0.90369081741273705</v>
      </c>
      <c r="R112" s="303"/>
      <c r="S112" s="46">
        <v>0.82361111111111085</v>
      </c>
      <c r="T112" s="118">
        <v>0.86413194444444419</v>
      </c>
      <c r="U112" s="109">
        <v>13.816666666666535</v>
      </c>
      <c r="V112" s="110">
        <v>58.353291100499</v>
      </c>
      <c r="W112" s="111"/>
      <c r="X112" s="114"/>
      <c r="Y112" s="294"/>
      <c r="Z112" s="295"/>
      <c r="AA112" s="115">
        <f t="shared" si="46"/>
        <v>-346.71305731414668</v>
      </c>
      <c r="AB112" s="108">
        <f t="shared" si="47"/>
        <v>0.90369081741273705</v>
      </c>
      <c r="AC112" s="308"/>
    </row>
    <row r="113" spans="1:29" ht="15.75" customHeight="1">
      <c r="A113" s="311"/>
      <c r="B113" s="98" t="s">
        <v>118</v>
      </c>
      <c r="C113" s="292" t="s">
        <v>140</v>
      </c>
      <c r="D113" s="293"/>
      <c r="E113" s="99">
        <v>18.18</v>
      </c>
      <c r="F113" s="100">
        <v>890</v>
      </c>
      <c r="G113" s="119">
        <f t="shared" si="48"/>
        <v>16180.199999999999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2772.2326110420718</v>
      </c>
      <c r="N113" s="104">
        <f t="shared" si="42"/>
        <v>924.07753701402396</v>
      </c>
      <c r="O113" s="121">
        <f t="shared" si="43"/>
        <v>0</v>
      </c>
      <c r="P113" s="122">
        <f t="shared" si="44"/>
        <v>-75.92246298597604</v>
      </c>
      <c r="Q113" s="123">
        <f t="shared" si="45"/>
        <v>0.92407753701402395</v>
      </c>
      <c r="R113" s="303"/>
      <c r="S113" s="46">
        <v>0.87361111111111078</v>
      </c>
      <c r="T113" s="118">
        <v>0.88697916666666632</v>
      </c>
      <c r="U113" s="109">
        <v>13.649999999999896</v>
      </c>
      <c r="V113" s="110">
        <v>19.262452864634305</v>
      </c>
      <c r="W113" s="111"/>
      <c r="X113" s="114"/>
      <c r="Y113" s="294"/>
      <c r="Z113" s="295"/>
      <c r="AA113" s="115">
        <f t="shared" si="46"/>
        <v>-227.76738895792823</v>
      </c>
      <c r="AB113" s="108">
        <f t="shared" si="47"/>
        <v>0.92407753701402395</v>
      </c>
      <c r="AC113" s="308"/>
    </row>
    <row r="114" spans="1:29" ht="15.75" customHeight="1">
      <c r="A114" s="311"/>
      <c r="B114" s="98" t="s">
        <v>118</v>
      </c>
      <c r="C114" s="292" t="s">
        <v>144</v>
      </c>
      <c r="D114" s="293"/>
      <c r="E114" s="99">
        <v>18.18</v>
      </c>
      <c r="F114" s="100">
        <v>537</v>
      </c>
      <c r="G114" s="119">
        <f t="shared" si="48"/>
        <v>9762.66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3250.7202435477388</v>
      </c>
      <c r="N114" s="104">
        <f t="shared" si="42"/>
        <v>1083.5734145159129</v>
      </c>
      <c r="O114" s="121">
        <f t="shared" si="43"/>
        <v>0</v>
      </c>
      <c r="P114" s="122">
        <f t="shared" si="44"/>
        <v>-116.42658548408713</v>
      </c>
      <c r="Q114" s="123">
        <f t="shared" si="45"/>
        <v>0.90297784542992743</v>
      </c>
      <c r="R114" s="303"/>
      <c r="S114" s="46">
        <v>0.89652777777777737</v>
      </c>
      <c r="T114" s="118">
        <v>0.90340277777777733</v>
      </c>
      <c r="U114" s="109">
        <v>13.749999999999911</v>
      </c>
      <c r="V114" s="110">
        <v>9.911649599485699</v>
      </c>
      <c r="W114" s="111"/>
      <c r="X114" s="114"/>
      <c r="Y114" s="294"/>
      <c r="Z114" s="295"/>
      <c r="AA114" s="115">
        <f t="shared" si="46"/>
        <v>-349.27975645226115</v>
      </c>
      <c r="AB114" s="108">
        <f t="shared" si="47"/>
        <v>0.90297784542992743</v>
      </c>
      <c r="AC114" s="308"/>
    </row>
    <row r="115" spans="1:29" ht="15.75" customHeight="1">
      <c r="A115" s="311"/>
      <c r="B115" s="98" t="s">
        <v>118</v>
      </c>
      <c r="C115" s="292" t="s">
        <v>133</v>
      </c>
      <c r="D115" s="293"/>
      <c r="E115" s="99">
        <v>16.7</v>
      </c>
      <c r="F115" s="100">
        <v>564</v>
      </c>
      <c r="G115" s="119">
        <f t="shared" si="48"/>
        <v>9418.7999999999993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3250.9622901858402</v>
      </c>
      <c r="N115" s="104">
        <f t="shared" si="42"/>
        <v>1083.6540967286135</v>
      </c>
      <c r="O115" s="121">
        <f t="shared" si="43"/>
        <v>0</v>
      </c>
      <c r="P115" s="122">
        <f t="shared" si="44"/>
        <v>-116.34590327138653</v>
      </c>
      <c r="Q115" s="123">
        <f t="shared" si="45"/>
        <v>0.90304508060717792</v>
      </c>
      <c r="R115" s="303"/>
      <c r="S115" s="46">
        <v>0.91249999999999953</v>
      </c>
      <c r="T115" s="118">
        <v>0.91972222222222177</v>
      </c>
      <c r="U115" s="109">
        <v>13.099999999999969</v>
      </c>
      <c r="V115" s="110">
        <v>10.409225632102164</v>
      </c>
      <c r="W115" s="111"/>
      <c r="X115" s="114"/>
      <c r="Y115" s="294"/>
      <c r="Z115" s="295"/>
      <c r="AA115" s="115">
        <f t="shared" si="46"/>
        <v>-349.03770981415983</v>
      </c>
      <c r="AB115" s="108">
        <f t="shared" si="47"/>
        <v>0.90304508060717781</v>
      </c>
      <c r="AC115" s="308"/>
    </row>
    <row r="116" spans="1:29" ht="15.75" customHeight="1">
      <c r="A116" s="311"/>
      <c r="B116" s="98" t="s">
        <v>118</v>
      </c>
      <c r="C116" s="292" t="s">
        <v>228</v>
      </c>
      <c r="D116" s="293"/>
      <c r="E116" s="99">
        <v>23.8</v>
      </c>
      <c r="F116" s="100">
        <v>778</v>
      </c>
      <c r="G116" s="119">
        <f t="shared" si="48"/>
        <v>18516.400000000001</v>
      </c>
      <c r="H116" s="26"/>
      <c r="I116" s="102">
        <v>4</v>
      </c>
      <c r="J116" s="103">
        <v>3600</v>
      </c>
      <c r="K116" s="104">
        <f t="shared" si="38"/>
        <v>900</v>
      </c>
      <c r="L116" s="116">
        <v>4</v>
      </c>
      <c r="M116" s="103">
        <f t="shared" si="49"/>
        <v>3253.9738923860682</v>
      </c>
      <c r="N116" s="104">
        <f t="shared" si="42"/>
        <v>813.49347309651705</v>
      </c>
      <c r="O116" s="121">
        <f t="shared" si="43"/>
        <v>0</v>
      </c>
      <c r="P116" s="122">
        <f t="shared" si="44"/>
        <v>-86.50652690348295</v>
      </c>
      <c r="Q116" s="123">
        <f t="shared" si="45"/>
        <v>0.90388163677390787</v>
      </c>
      <c r="R116" s="303"/>
      <c r="S116" s="46">
        <v>0.92916666666666614</v>
      </c>
      <c r="T116" s="118">
        <v>0.93912037037036988</v>
      </c>
      <c r="U116" s="109">
        <v>13.599999999999888</v>
      </c>
      <c r="V116" s="110">
        <v>14.34553611792213</v>
      </c>
      <c r="W116" s="111"/>
      <c r="X116" s="114"/>
      <c r="Y116" s="294"/>
      <c r="Z116" s="295"/>
      <c r="AA116" s="115">
        <f t="shared" si="46"/>
        <v>-346.0261076139318</v>
      </c>
      <c r="AB116" s="108">
        <f t="shared" si="47"/>
        <v>0.90388163677390787</v>
      </c>
      <c r="AC116" s="308"/>
    </row>
    <row r="117" spans="1:29" ht="15.75" customHeight="1">
      <c r="A117" s="311"/>
      <c r="B117" s="98" t="s">
        <v>118</v>
      </c>
      <c r="C117" s="292" t="s">
        <v>139</v>
      </c>
      <c r="D117" s="293"/>
      <c r="E117" s="99">
        <v>14.03</v>
      </c>
      <c r="F117" s="100">
        <v>3752</v>
      </c>
      <c r="G117" s="119">
        <f t="shared" si="48"/>
        <v>52640.56</v>
      </c>
      <c r="H117" s="26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2772.7981977200034</v>
      </c>
      <c r="N117" s="104">
        <f t="shared" si="42"/>
        <v>924.26606590666779</v>
      </c>
      <c r="O117" s="121">
        <f t="shared" si="43"/>
        <v>0</v>
      </c>
      <c r="P117" s="122">
        <f t="shared" si="44"/>
        <v>-75.733934093332209</v>
      </c>
      <c r="Q117" s="123">
        <f t="shared" si="45"/>
        <v>0.92426606590666782</v>
      </c>
      <c r="R117" s="303"/>
      <c r="S117" s="46">
        <v>0.94861111111111052</v>
      </c>
      <c r="T117" s="118">
        <v>1.0049884259259254</v>
      </c>
      <c r="U117" s="109">
        <v>13.666666666666512</v>
      </c>
      <c r="V117" s="110">
        <v>81.1887429042294</v>
      </c>
      <c r="W117" s="124"/>
      <c r="X117" s="125"/>
      <c r="Y117" s="294"/>
      <c r="Z117" s="295"/>
      <c r="AA117" s="115">
        <f t="shared" si="46"/>
        <v>-227.20180227999663</v>
      </c>
      <c r="AB117" s="108">
        <f t="shared" si="47"/>
        <v>0.92426606590666782</v>
      </c>
      <c r="AC117" s="308"/>
    </row>
    <row r="118" spans="1:29" ht="15.75" customHeight="1">
      <c r="A118" s="311"/>
      <c r="B118" s="98" t="s">
        <v>118</v>
      </c>
      <c r="C118" s="292" t="s">
        <v>141</v>
      </c>
      <c r="D118" s="293"/>
      <c r="E118" s="99">
        <v>14.28</v>
      </c>
      <c r="F118" s="100">
        <v>4987</v>
      </c>
      <c r="G118" s="119">
        <f t="shared" si="48"/>
        <v>71214.36</v>
      </c>
      <c r="H118" s="60"/>
      <c r="I118" s="102">
        <v>3</v>
      </c>
      <c r="J118" s="103">
        <v>3600</v>
      </c>
      <c r="K118" s="104">
        <f t="shared" si="38"/>
        <v>1200</v>
      </c>
      <c r="L118" s="116">
        <v>3</v>
      </c>
      <c r="M118" s="103">
        <f t="shared" si="49"/>
        <v>3251.0584079474447</v>
      </c>
      <c r="N118" s="104">
        <f t="shared" si="42"/>
        <v>1083.6861359824816</v>
      </c>
      <c r="O118" s="121">
        <f t="shared" si="43"/>
        <v>0</v>
      </c>
      <c r="P118" s="122">
        <f t="shared" si="44"/>
        <v>-116.31386401751843</v>
      </c>
      <c r="Q118" s="123">
        <f t="shared" si="45"/>
        <v>0.90307177998540134</v>
      </c>
      <c r="R118" s="303"/>
      <c r="S118" s="46">
        <v>1.0145833333333327</v>
      </c>
      <c r="T118" s="118">
        <v>1.0784953703703697</v>
      </c>
      <c r="U118" s="109">
        <v>13.816666666666535</v>
      </c>
      <c r="V118" s="110">
        <v>92.037718937480577</v>
      </c>
      <c r="W118" s="124"/>
      <c r="X118" s="125"/>
      <c r="Y118" s="294"/>
      <c r="Z118" s="295"/>
      <c r="AA118" s="115">
        <f t="shared" si="46"/>
        <v>-348.94159205255528</v>
      </c>
      <c r="AB118" s="108">
        <f t="shared" si="47"/>
        <v>0.90307177998540134</v>
      </c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3.1666666666666665</v>
      </c>
      <c r="J123" s="135">
        <f t="shared" si="50"/>
        <v>3400</v>
      </c>
      <c r="K123" s="136">
        <f t="shared" ref="K123" si="51">J123/I123</f>
        <v>1073.6842105263158</v>
      </c>
      <c r="L123" s="134">
        <f t="shared" ref="L123:M123" si="52">AVERAGE(L107:L122)</f>
        <v>3.1666666666666665</v>
      </c>
      <c r="M123" s="135">
        <f t="shared" si="52"/>
        <v>3092.057968664511</v>
      </c>
      <c r="N123" s="136">
        <f t="shared" ref="N123:N135" si="53">M123/L123</f>
        <v>976.43935852563516</v>
      </c>
      <c r="O123" s="137">
        <f t="shared" ref="O123:O135" si="54">L123-I123</f>
        <v>0</v>
      </c>
      <c r="P123" s="138">
        <f t="shared" ref="P123:P135" si="55">N123-K123</f>
        <v>-97.24485200068068</v>
      </c>
      <c r="Q123" s="139">
        <f t="shared" ref="Q123:Q135" si="56">N123/K123</f>
        <v>0.90942881431309153</v>
      </c>
      <c r="R123" s="304"/>
      <c r="S123" s="140">
        <v>0.70833333333333337</v>
      </c>
      <c r="T123" s="141">
        <v>1.0784953703703697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-307.94203133548899</v>
      </c>
      <c r="AB123" s="139">
        <f t="shared" ref="AB123:AB135" si="58">M123/J123</f>
        <v>0.90942881431309153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699</v>
      </c>
      <c r="G124" s="146">
        <f t="shared" ref="G124:G135" si="59">E124*F124</f>
        <v>17495.97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3251.3285312433945</v>
      </c>
      <c r="N124" s="150">
        <f t="shared" si="53"/>
        <v>650.26570624867895</v>
      </c>
      <c r="O124" s="152">
        <f t="shared" si="54"/>
        <v>0</v>
      </c>
      <c r="P124" s="153">
        <f t="shared" si="55"/>
        <v>-69.734293751321047</v>
      </c>
      <c r="Q124" s="154">
        <f t="shared" si="56"/>
        <v>0.90314681423427634</v>
      </c>
      <c r="R124" s="302">
        <f>Q140</f>
        <v>0.90329281473178569</v>
      </c>
      <c r="S124" s="155">
        <v>0.70833333333333337</v>
      </c>
      <c r="T124" s="156">
        <v>0.71728009259259262</v>
      </c>
      <c r="U124" s="157"/>
      <c r="V124" s="158">
        <v>12.899342406336597</v>
      </c>
      <c r="W124" s="156"/>
      <c r="X124" s="167"/>
      <c r="Y124" s="305"/>
      <c r="Z124" s="306"/>
      <c r="AA124" s="169">
        <f t="shared" si="57"/>
        <v>-348.67146875660546</v>
      </c>
      <c r="AB124" s="154">
        <f t="shared" si="58"/>
        <v>0.90314681423427623</v>
      </c>
      <c r="AC124" s="307">
        <f>AB140</f>
        <v>0.90329281473178569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1028</v>
      </c>
      <c r="G125" s="101">
        <f t="shared" si="59"/>
        <v>25514.959999999999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3250.8558705559039</v>
      </c>
      <c r="N125" s="104">
        <f t="shared" si="53"/>
        <v>650.17117411118079</v>
      </c>
      <c r="O125" s="106">
        <f t="shared" si="54"/>
        <v>0</v>
      </c>
      <c r="P125" s="107">
        <f t="shared" si="55"/>
        <v>-69.82882588881921</v>
      </c>
      <c r="Q125" s="108">
        <f t="shared" si="56"/>
        <v>0.90301551959886217</v>
      </c>
      <c r="R125" s="303"/>
      <c r="S125" s="46">
        <v>0.72638888888888886</v>
      </c>
      <c r="T125" s="47">
        <v>0.73956018518518518</v>
      </c>
      <c r="U125" s="109">
        <v>13.116666666666585</v>
      </c>
      <c r="V125" s="110">
        <v>18.973464975379724</v>
      </c>
      <c r="W125" s="111"/>
      <c r="X125" s="13"/>
      <c r="Y125" s="294"/>
      <c r="Z125" s="295"/>
      <c r="AA125" s="170">
        <f t="shared" si="57"/>
        <v>-349.14412944409605</v>
      </c>
      <c r="AB125" s="108">
        <f t="shared" si="58"/>
        <v>0.90301551959886217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905</v>
      </c>
      <c r="G126" s="101">
        <f t="shared" si="59"/>
        <v>22407.800000000003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3250.8447501443584</v>
      </c>
      <c r="N126" s="104">
        <f t="shared" si="53"/>
        <v>812.7111875360896</v>
      </c>
      <c r="O126" s="106">
        <f t="shared" si="54"/>
        <v>0</v>
      </c>
      <c r="P126" s="107">
        <f t="shared" si="55"/>
        <v>-87.288812463910403</v>
      </c>
      <c r="Q126" s="108">
        <f t="shared" si="56"/>
        <v>0.90301243059565506</v>
      </c>
      <c r="R126" s="303"/>
      <c r="S126" s="46">
        <v>0.74861111111111101</v>
      </c>
      <c r="T126" s="47">
        <v>0.76020833333333326</v>
      </c>
      <c r="U126" s="109">
        <v>13.033333333333186</v>
      </c>
      <c r="V126" s="110">
        <v>16.703350720636145</v>
      </c>
      <c r="W126" s="111"/>
      <c r="X126" s="13"/>
      <c r="Y126" s="294"/>
      <c r="Z126" s="295"/>
      <c r="AA126" s="170">
        <f t="shared" si="57"/>
        <v>-349.15524985564161</v>
      </c>
      <c r="AB126" s="108">
        <f t="shared" si="58"/>
        <v>0.90301243059565506</v>
      </c>
      <c r="AC126" s="308"/>
    </row>
    <row r="127" spans="1:29" ht="15.75" customHeight="1">
      <c r="A127" s="297"/>
      <c r="B127" s="98" t="s">
        <v>118</v>
      </c>
      <c r="C127" s="292" t="s">
        <v>194</v>
      </c>
      <c r="D127" s="293"/>
      <c r="E127" s="99">
        <v>30</v>
      </c>
      <c r="F127" s="100">
        <v>1284</v>
      </c>
      <c r="G127" s="101">
        <f t="shared" si="59"/>
        <v>38520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3254.295715582251</v>
      </c>
      <c r="N127" s="104">
        <f t="shared" si="53"/>
        <v>813.57392889556274</v>
      </c>
      <c r="O127" s="106">
        <f t="shared" si="54"/>
        <v>0</v>
      </c>
      <c r="P127" s="107">
        <f t="shared" si="55"/>
        <v>-86.426071104437256</v>
      </c>
      <c r="Q127" s="108">
        <f t="shared" si="56"/>
        <v>0.90397103210618079</v>
      </c>
      <c r="R127" s="303"/>
      <c r="S127" s="46">
        <v>0.76944444444444426</v>
      </c>
      <c r="T127" s="47">
        <v>0.78587962962962943</v>
      </c>
      <c r="U127" s="109">
        <v>13.299999999999841</v>
      </c>
      <c r="V127" s="110">
        <v>23.673324962791892</v>
      </c>
      <c r="W127" s="111"/>
      <c r="X127" s="13"/>
      <c r="Y127" s="294"/>
      <c r="Z127" s="295"/>
      <c r="AA127" s="170">
        <f t="shared" si="57"/>
        <v>-345.70428441774902</v>
      </c>
      <c r="AB127" s="108">
        <f t="shared" si="58"/>
        <v>0.90397103210618079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1062</v>
      </c>
      <c r="G128" s="101">
        <f t="shared" si="59"/>
        <v>19307.16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3249.9234114390852</v>
      </c>
      <c r="N128" s="104">
        <f t="shared" si="53"/>
        <v>1083.3078038130284</v>
      </c>
      <c r="O128" s="106">
        <f t="shared" si="54"/>
        <v>0</v>
      </c>
      <c r="P128" s="107">
        <f t="shared" si="55"/>
        <v>-116.69219618697161</v>
      </c>
      <c r="Q128" s="108">
        <f t="shared" si="56"/>
        <v>0.90275650317752365</v>
      </c>
      <c r="R128" s="303"/>
      <c r="S128" s="46">
        <v>0.79513888888888862</v>
      </c>
      <c r="T128" s="47">
        <v>0.80874999999999975</v>
      </c>
      <c r="U128" s="109">
        <v>13.333333333333233</v>
      </c>
      <c r="V128" s="110">
        <v>19.60661588999859</v>
      </c>
      <c r="W128" s="111"/>
      <c r="X128" s="114"/>
      <c r="Y128" s="294"/>
      <c r="Z128" s="295"/>
      <c r="AA128" s="170">
        <f t="shared" si="57"/>
        <v>-350.07658856091484</v>
      </c>
      <c r="AB128" s="108">
        <f t="shared" si="58"/>
        <v>0.90275650317752365</v>
      </c>
      <c r="AC128" s="308"/>
    </row>
    <row r="129" spans="1:29" ht="15.75" customHeight="1">
      <c r="A129" s="298"/>
      <c r="B129" s="98" t="s">
        <v>118</v>
      </c>
      <c r="C129" s="292" t="s">
        <v>137</v>
      </c>
      <c r="D129" s="293"/>
      <c r="E129" s="99">
        <v>16.66</v>
      </c>
      <c r="F129" s="100">
        <v>2622</v>
      </c>
      <c r="G129" s="119">
        <f t="shared" si="59"/>
        <v>43682.52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3253.3973768379324</v>
      </c>
      <c r="N129" s="104">
        <f t="shared" si="53"/>
        <v>650.67947536758652</v>
      </c>
      <c r="O129" s="106">
        <f t="shared" si="54"/>
        <v>0</v>
      </c>
      <c r="P129" s="107">
        <f t="shared" si="55"/>
        <v>-69.320524632413481</v>
      </c>
      <c r="Q129" s="108">
        <f t="shared" si="56"/>
        <v>0.90372149356609244</v>
      </c>
      <c r="R129" s="303"/>
      <c r="S129" s="46">
        <v>0.8180555555555552</v>
      </c>
      <c r="T129" s="118">
        <v>0.85163194444444412</v>
      </c>
      <c r="U129" s="109">
        <v>13.399999999999856</v>
      </c>
      <c r="V129" s="110">
        <v>48.3556054726102</v>
      </c>
      <c r="W129" s="111"/>
      <c r="X129" s="49"/>
      <c r="Y129" s="294"/>
      <c r="Z129" s="295"/>
      <c r="AA129" s="170">
        <f t="shared" si="57"/>
        <v>-346.60262316206763</v>
      </c>
      <c r="AB129" s="108">
        <f t="shared" si="58"/>
        <v>0.90372149356609233</v>
      </c>
      <c r="AC129" s="308"/>
    </row>
    <row r="130" spans="1:29" ht="15.75" customHeight="1">
      <c r="A130" s="298"/>
      <c r="B130" s="98" t="s">
        <v>118</v>
      </c>
      <c r="C130" s="292" t="s">
        <v>146</v>
      </c>
      <c r="D130" s="293"/>
      <c r="E130" s="99">
        <v>25.03</v>
      </c>
      <c r="F130" s="100">
        <v>746</v>
      </c>
      <c r="G130" s="119">
        <f t="shared" si="59"/>
        <v>18672.38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3251.3285312433941</v>
      </c>
      <c r="N130" s="104">
        <f t="shared" si="53"/>
        <v>650.26570624867884</v>
      </c>
      <c r="O130" s="121">
        <f t="shared" si="54"/>
        <v>0</v>
      </c>
      <c r="P130" s="122">
        <f t="shared" si="55"/>
        <v>-69.734293751321161</v>
      </c>
      <c r="Q130" s="123">
        <f t="shared" si="56"/>
        <v>0.90314681423427612</v>
      </c>
      <c r="R130" s="303"/>
      <c r="S130" s="46">
        <v>0.86111111111111072</v>
      </c>
      <c r="T130" s="118">
        <v>0.87067129629629592</v>
      </c>
      <c r="U130" s="109">
        <v>13.649999999999896</v>
      </c>
      <c r="V130" s="110">
        <v>13.766680164702578</v>
      </c>
      <c r="W130" s="111"/>
      <c r="X130" s="114"/>
      <c r="Y130" s="294"/>
      <c r="Z130" s="295"/>
      <c r="AA130" s="170">
        <f t="shared" si="57"/>
        <v>-348.67146875660592</v>
      </c>
      <c r="AB130" s="108">
        <f t="shared" si="58"/>
        <v>0.90314681423427612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1185</v>
      </c>
      <c r="G131" s="119">
        <f t="shared" si="59"/>
        <v>29411.7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3253.83132390643</v>
      </c>
      <c r="N131" s="104">
        <f t="shared" si="53"/>
        <v>650.76626478128605</v>
      </c>
      <c r="O131" s="121">
        <f t="shared" si="54"/>
        <v>0</v>
      </c>
      <c r="P131" s="122">
        <f t="shared" si="55"/>
        <v>-69.233735218713946</v>
      </c>
      <c r="Q131" s="123">
        <f t="shared" si="56"/>
        <v>0.9038420344184529</v>
      </c>
      <c r="R131" s="303"/>
      <c r="S131" s="46">
        <v>0.87986111111111065</v>
      </c>
      <c r="T131" s="118">
        <v>0.8950347222222218</v>
      </c>
      <c r="U131" s="109">
        <v>13.233333333333217</v>
      </c>
      <c r="V131" s="110">
        <v>21.851163420063202</v>
      </c>
      <c r="W131" s="111"/>
      <c r="X131" s="114"/>
      <c r="Y131" s="294"/>
      <c r="Z131" s="295"/>
      <c r="AA131" s="170">
        <f t="shared" si="57"/>
        <v>-346.16867609356996</v>
      </c>
      <c r="AB131" s="108">
        <f t="shared" si="58"/>
        <v>0.90384203441845279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1328</v>
      </c>
      <c r="G132" s="119">
        <f t="shared" si="59"/>
        <v>32881.279999999999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3250.8447501443579</v>
      </c>
      <c r="N132" s="104">
        <f t="shared" si="53"/>
        <v>812.71118753608948</v>
      </c>
      <c r="O132" s="121">
        <f t="shared" si="54"/>
        <v>0</v>
      </c>
      <c r="P132" s="122">
        <f t="shared" si="55"/>
        <v>-87.288812463910517</v>
      </c>
      <c r="Q132" s="123">
        <f t="shared" si="56"/>
        <v>0.90301243059565495</v>
      </c>
      <c r="R132" s="303"/>
      <c r="S132" s="46">
        <v>0.90416666666666612</v>
      </c>
      <c r="T132" s="118">
        <v>0.921180555555555</v>
      </c>
      <c r="U132" s="109">
        <v>13.149999999999817</v>
      </c>
      <c r="V132" s="110">
        <v>24.510552217684864</v>
      </c>
      <c r="W132" s="124"/>
      <c r="X132" s="125"/>
      <c r="Y132" s="294"/>
      <c r="Z132" s="295"/>
      <c r="AA132" s="170">
        <f t="shared" si="57"/>
        <v>-349.15524985564207</v>
      </c>
      <c r="AB132" s="108">
        <f t="shared" si="58"/>
        <v>0.90301243059565495</v>
      </c>
      <c r="AC132" s="308"/>
    </row>
    <row r="133" spans="1:29" ht="15.75" customHeight="1">
      <c r="A133" s="298"/>
      <c r="B133" s="98" t="s">
        <v>118</v>
      </c>
      <c r="C133" s="292" t="s">
        <v>194</v>
      </c>
      <c r="D133" s="293"/>
      <c r="E133" s="99">
        <v>30</v>
      </c>
      <c r="F133" s="100">
        <v>1732</v>
      </c>
      <c r="G133" s="119">
        <f t="shared" si="59"/>
        <v>51960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3254.2957155822505</v>
      </c>
      <c r="N133" s="104">
        <f t="shared" si="53"/>
        <v>813.57392889556263</v>
      </c>
      <c r="O133" s="121">
        <f t="shared" si="54"/>
        <v>0</v>
      </c>
      <c r="P133" s="122">
        <f t="shared" si="55"/>
        <v>-86.426071104437369</v>
      </c>
      <c r="Q133" s="123">
        <f t="shared" si="56"/>
        <v>0.90397103210618068</v>
      </c>
      <c r="R133" s="303"/>
      <c r="S133" s="46">
        <v>0.93055555555555503</v>
      </c>
      <c r="T133" s="118">
        <v>0.95271990740740686</v>
      </c>
      <c r="U133" s="109">
        <v>13.500000000000032</v>
      </c>
      <c r="V133" s="110">
        <v>31.933176663205266</v>
      </c>
      <c r="W133" s="124"/>
      <c r="X133" s="125"/>
      <c r="Y133" s="294"/>
      <c r="Z133" s="295"/>
      <c r="AA133" s="170">
        <f t="shared" si="57"/>
        <v>-345.70428441774948</v>
      </c>
      <c r="AB133" s="108">
        <f t="shared" si="58"/>
        <v>0.90397103210618068</v>
      </c>
      <c r="AC133" s="308"/>
    </row>
    <row r="134" spans="1:29" ht="15.75" customHeight="1">
      <c r="A134" s="298"/>
      <c r="B134" s="98" t="s">
        <v>118</v>
      </c>
      <c r="C134" s="292" t="s">
        <v>143</v>
      </c>
      <c r="D134" s="293"/>
      <c r="E134" s="99">
        <v>18.18</v>
      </c>
      <c r="F134" s="100">
        <v>1622</v>
      </c>
      <c r="G134" s="119">
        <f t="shared" si="59"/>
        <v>29487.96</v>
      </c>
      <c r="H134" s="26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3249.9234114390856</v>
      </c>
      <c r="N134" s="104">
        <f t="shared" si="53"/>
        <v>1083.3078038130286</v>
      </c>
      <c r="O134" s="121">
        <f t="shared" si="54"/>
        <v>0</v>
      </c>
      <c r="P134" s="122">
        <f t="shared" si="55"/>
        <v>-116.69219618697139</v>
      </c>
      <c r="Q134" s="123">
        <f t="shared" si="56"/>
        <v>0.90275650317752387</v>
      </c>
      <c r="R134" s="303"/>
      <c r="S134" s="46">
        <v>0.96180555555555503</v>
      </c>
      <c r="T134" s="118">
        <v>0.98259259259259202</v>
      </c>
      <c r="U134" s="109">
        <v>13.083333333333353</v>
      </c>
      <c r="V134" s="110">
        <v>29.945321067398975</v>
      </c>
      <c r="W134" s="124"/>
      <c r="X134" s="125"/>
      <c r="Y134" s="294"/>
      <c r="Z134" s="295"/>
      <c r="AA134" s="170">
        <f t="shared" si="57"/>
        <v>-350.07658856091439</v>
      </c>
      <c r="AB134" s="108">
        <f t="shared" si="58"/>
        <v>0.90275650317752376</v>
      </c>
      <c r="AC134" s="308"/>
    </row>
    <row r="135" spans="1:29" ht="15.75" customHeight="1">
      <c r="A135" s="298"/>
      <c r="B135" s="98" t="s">
        <v>118</v>
      </c>
      <c r="C135" s="292" t="s">
        <v>137</v>
      </c>
      <c r="D135" s="293"/>
      <c r="E135" s="99">
        <v>16.66</v>
      </c>
      <c r="F135" s="100">
        <v>3995</v>
      </c>
      <c r="G135" s="119">
        <f t="shared" si="59"/>
        <v>66556.7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3251.3802082946904</v>
      </c>
      <c r="N135" s="104">
        <f t="shared" si="53"/>
        <v>650.27604165893808</v>
      </c>
      <c r="O135" s="121">
        <f t="shared" si="54"/>
        <v>0</v>
      </c>
      <c r="P135" s="122">
        <f t="shared" si="55"/>
        <v>-69.723958341061916</v>
      </c>
      <c r="Q135" s="123">
        <f t="shared" si="56"/>
        <v>0.90316116897074739</v>
      </c>
      <c r="R135" s="303"/>
      <c r="S135" s="46">
        <v>0.99166666666666614</v>
      </c>
      <c r="T135" s="118">
        <v>1.0428587962962959</v>
      </c>
      <c r="U135" s="109">
        <v>13.066666666666737</v>
      </c>
      <c r="V135" s="110">
        <v>73.722537705216496</v>
      </c>
      <c r="W135" s="124"/>
      <c r="X135" s="125"/>
      <c r="Y135" s="294"/>
      <c r="Z135" s="295"/>
      <c r="AA135" s="170">
        <f t="shared" si="57"/>
        <v>-348.61979170530958</v>
      </c>
      <c r="AB135" s="108">
        <f t="shared" si="58"/>
        <v>0.90316116897074739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3251.8541330344283</v>
      </c>
      <c r="N140" s="136">
        <f>M140/L140</f>
        <v>750.42787685409894</v>
      </c>
      <c r="O140" s="137">
        <f>L140-I140</f>
        <v>0</v>
      </c>
      <c r="P140" s="138">
        <f>N140-K140</f>
        <v>-80.34135391513189</v>
      </c>
      <c r="Q140" s="139">
        <f>N140/K140</f>
        <v>0.90329281473178569</v>
      </c>
      <c r="R140" s="304"/>
      <c r="S140" s="140">
        <v>0.70833333333333337</v>
      </c>
      <c r="T140" s="141">
        <v>1.0428587962962959</v>
      </c>
      <c r="U140" s="142"/>
      <c r="V140" s="164"/>
      <c r="W140" s="165"/>
      <c r="X140" s="136"/>
      <c r="Y140" s="290"/>
      <c r="Z140" s="291"/>
      <c r="AA140" s="172">
        <f>M140-J140</f>
        <v>-348.14586696557171</v>
      </c>
      <c r="AB140" s="139">
        <f>M140/J140</f>
        <v>0.90329281473178569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98" priority="1" operator="greaterThan">
      <formula>0</formula>
    </cfRule>
  </conditionalFormatting>
  <conditionalFormatting sqref="P5:P140 AA5:AA140">
    <cfRule type="cellIs" dxfId="297" priority="4" operator="lessThan">
      <formula>0</formula>
    </cfRule>
  </conditionalFormatting>
  <conditionalFormatting sqref="Q5:Q140 AB5:AB140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AC5:AC6 R5:R140 AC73:AC78">
    <cfRule type="cellIs" dxfId="294" priority="5" operator="lessThan">
      <formula>0.8</formula>
    </cfRule>
  </conditionalFormatting>
  <conditionalFormatting sqref="AC12:AC20">
    <cfRule type="cellIs" dxfId="293" priority="12" operator="lessThan">
      <formula>0.8</formula>
    </cfRule>
  </conditionalFormatting>
  <conditionalFormatting sqref="AC22">
    <cfRule type="cellIs" dxfId="292" priority="11" operator="lessThan">
      <formula>0.8</formula>
    </cfRule>
  </conditionalFormatting>
  <conditionalFormatting sqref="AC39">
    <cfRule type="cellIs" dxfId="291" priority="7" operator="lessThan">
      <formula>0.8</formula>
    </cfRule>
  </conditionalFormatting>
  <conditionalFormatting sqref="AC56:AC61">
    <cfRule type="cellIs" dxfId="290" priority="6" operator="lessThan">
      <formula>0.8</formula>
    </cfRule>
  </conditionalFormatting>
  <conditionalFormatting sqref="AC90">
    <cfRule type="cellIs" dxfId="289" priority="10" operator="lessThan">
      <formula>0.8</formula>
    </cfRule>
  </conditionalFormatting>
  <conditionalFormatting sqref="AC107">
    <cfRule type="cellIs" dxfId="288" priority="9" operator="lessThan">
      <formula>0.8</formula>
    </cfRule>
  </conditionalFormatting>
  <conditionalFormatting sqref="AC124:AC129">
    <cfRule type="cellIs" dxfId="287" priority="8" operator="lessThan">
      <formula>0.8</formula>
    </cfRule>
  </conditionalFormatting>
  <dataValidations count="1">
    <dataValidation type="list" allowBlank="1" showInputMessage="1" showErrorMessage="1" sqref="Y5:Z140" xr:uid="{763DFCFB-5468-4A12-99C4-166314465C0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9531-8E66-4B72-9785-795CFEA807ED}">
  <sheetPr codeName="工作表39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1" sqref="O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80818</v>
      </c>
      <c r="E1" s="86" t="s">
        <v>3</v>
      </c>
      <c r="F1" s="87">
        <f>SUM(G5:G140)</f>
        <v>3758145.3699999987</v>
      </c>
      <c r="G1" s="88" t="s">
        <v>84</v>
      </c>
      <c r="H1" s="89">
        <f>L21+L38+L55+L72+L89+L106+L123+L140</f>
        <v>137.49523809523811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46278</v>
      </c>
      <c r="B2" s="348"/>
      <c r="C2" s="90" t="s">
        <v>40</v>
      </c>
      <c r="D2" s="91">
        <f>AVERAGE(N21,N38,N55,N72,N89,N106,N123,N140)</f>
        <v>207.44883935212212</v>
      </c>
      <c r="E2" s="91" t="s">
        <v>91</v>
      </c>
      <c r="F2" s="92">
        <f>F1/D1</f>
        <v>46.50134091415277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39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3822</v>
      </c>
      <c r="G5" s="146">
        <f t="shared" ref="G5:G7" si="0">E5*F5</f>
        <v>75293.399999999994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1084.8872881768489</v>
      </c>
      <c r="N5" s="150">
        <f>M5/L5</f>
        <v>83.452868321296066</v>
      </c>
      <c r="O5" s="152">
        <f>L5-I5</f>
        <v>0</v>
      </c>
      <c r="P5" s="153">
        <f>N5-K5</f>
        <v>-8.8548239863962408</v>
      </c>
      <c r="Q5" s="154">
        <f>N5/K5</f>
        <v>0.90407274014737404</v>
      </c>
      <c r="R5" s="302">
        <f>Q21</f>
        <v>0.90316774975774017</v>
      </c>
      <c r="S5" s="155">
        <v>0.20833333333333334</v>
      </c>
      <c r="T5" s="156">
        <v>0.35511574074074076</v>
      </c>
      <c r="U5" s="157"/>
      <c r="V5" s="158">
        <v>211.37679692548693</v>
      </c>
      <c r="W5" s="179"/>
      <c r="X5" s="150"/>
      <c r="Y5" s="12"/>
      <c r="Z5" s="196"/>
      <c r="AA5" s="305"/>
      <c r="AB5" s="306"/>
      <c r="AC5" s="12">
        <v>3</v>
      </c>
      <c r="AD5" s="196"/>
      <c r="AE5" s="176">
        <f>M5-J5</f>
        <v>-115.11271182315113</v>
      </c>
      <c r="AF5" s="130">
        <f>M5/J5</f>
        <v>0.90407274014737404</v>
      </c>
      <c r="AG5" s="381">
        <f>AF21</f>
        <v>0.90316774975774028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4575</v>
      </c>
      <c r="G6" s="101">
        <f t="shared" si="0"/>
        <v>258167.25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1806.9548219448404</v>
      </c>
      <c r="N6" s="104">
        <f>M6/L6</f>
        <v>75.289784247701689</v>
      </c>
      <c r="O6" s="106">
        <f>L6-I6</f>
        <v>0</v>
      </c>
      <c r="P6" s="107">
        <f>N6-K6</f>
        <v>-8.0435490856316392</v>
      </c>
      <c r="Q6" s="108">
        <f>N6/K6</f>
        <v>0.90347741097242029</v>
      </c>
      <c r="R6" s="303"/>
      <c r="S6" s="46">
        <v>0.35902777777777778</v>
      </c>
      <c r="T6" s="47">
        <v>0.46451388888888889</v>
      </c>
      <c r="U6" s="109">
        <v>5.633333333333308</v>
      </c>
      <c r="V6" s="110">
        <v>151.91303992014221</v>
      </c>
      <c r="W6" s="111">
        <v>0.46451388888888889</v>
      </c>
      <c r="X6" s="114">
        <v>0.50347222222222221</v>
      </c>
      <c r="Y6" s="12"/>
      <c r="Z6" s="196"/>
      <c r="AA6" s="294"/>
      <c r="AB6" s="295"/>
      <c r="AC6" s="12">
        <v>3</v>
      </c>
      <c r="AD6" s="196"/>
      <c r="AE6" s="115">
        <f>M6-J6</f>
        <v>-193.04517805515957</v>
      </c>
      <c r="AF6" s="108">
        <f>M6/J6</f>
        <v>0.90347741097242018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6089</v>
      </c>
      <c r="G7" s="101">
        <f t="shared" si="0"/>
        <v>362417.28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1804.6301886185606</v>
      </c>
      <c r="N7" s="104">
        <f>M7/L7</f>
        <v>75.192924525773364</v>
      </c>
      <c r="O7" s="106">
        <f>L7-I7</f>
        <v>0</v>
      </c>
      <c r="P7" s="107">
        <f>N7-K7</f>
        <v>-8.1404088075599645</v>
      </c>
      <c r="Q7" s="108">
        <f>N7/K7</f>
        <v>0.90231509430928047</v>
      </c>
      <c r="R7" s="303"/>
      <c r="S7" s="46">
        <v>0.50347222222222221</v>
      </c>
      <c r="T7" s="47">
        <v>0.64405092592592594</v>
      </c>
      <c r="U7" s="109">
        <v>56.09999999999998</v>
      </c>
      <c r="V7" s="110">
        <v>202.4459095853133</v>
      </c>
      <c r="W7" s="111"/>
      <c r="X7" s="114"/>
      <c r="Y7" s="12"/>
      <c r="Z7" s="196"/>
      <c r="AA7" s="294"/>
      <c r="AB7" s="295"/>
      <c r="AC7" s="12">
        <v>4</v>
      </c>
      <c r="AD7" s="196"/>
      <c r="AE7" s="115">
        <f>M7-J7</f>
        <v>-195.36981138143938</v>
      </c>
      <c r="AF7" s="108">
        <f>M7/J7</f>
        <v>0.90231509430928036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1565.4907662467497</v>
      </c>
      <c r="N21" s="136">
        <f t="shared" ref="N21:N26" si="5">M21/L21</f>
        <v>76.991349159676219</v>
      </c>
      <c r="O21" s="137">
        <f t="shared" ref="O21:O26" si="6">L21-I21</f>
        <v>0</v>
      </c>
      <c r="P21" s="138">
        <f t="shared" ref="P21:P26" si="7">N21-K21</f>
        <v>-8.2545524796680496</v>
      </c>
      <c r="Q21" s="139">
        <f t="shared" ref="Q21:Q26" si="8">N21/K21</f>
        <v>0.90316774975774017</v>
      </c>
      <c r="R21" s="304"/>
      <c r="S21" s="140">
        <v>0.20833333333333334</v>
      </c>
      <c r="T21" s="141">
        <v>0.64405092592592594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10</v>
      </c>
      <c r="AD21" s="178">
        <f>SUM(AD5:AD20)</f>
        <v>0</v>
      </c>
      <c r="AE21" s="166">
        <f t="shared" ref="AE21:AE26" si="9">M21-J21</f>
        <v>-167.84256708658359</v>
      </c>
      <c r="AF21" s="139">
        <f t="shared" ref="AF21:AF26" si="10">M21/J21</f>
        <v>0.90316774975774028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2258</v>
      </c>
      <c r="G22" s="146">
        <f t="shared" ref="G22:G26" si="11">E22*F22</f>
        <v>82304.100000000006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1894.9583422374988</v>
      </c>
      <c r="N22" s="150">
        <f t="shared" si="5"/>
        <v>94.747917111874941</v>
      </c>
      <c r="O22" s="152">
        <f t="shared" si="6"/>
        <v>0</v>
      </c>
      <c r="P22" s="153">
        <f t="shared" si="7"/>
        <v>-10.252082888125059</v>
      </c>
      <c r="Q22" s="154">
        <f t="shared" si="8"/>
        <v>0.9023611153511899</v>
      </c>
      <c r="R22" s="302">
        <f>Q38</f>
        <v>0.90305658671148836</v>
      </c>
      <c r="S22" s="155">
        <v>0.20833333333333334</v>
      </c>
      <c r="T22" s="156">
        <v>0.25797453703703704</v>
      </c>
      <c r="U22" s="157"/>
      <c r="V22" s="158">
        <v>71.494975367126059</v>
      </c>
      <c r="W22" s="95"/>
      <c r="X22" s="96"/>
      <c r="Y22" s="12"/>
      <c r="Z22" s="196"/>
      <c r="AA22" s="305"/>
      <c r="AB22" s="306"/>
      <c r="AC22" s="12">
        <v>1</v>
      </c>
      <c r="AD22" s="196"/>
      <c r="AE22" s="113">
        <f t="shared" si="9"/>
        <v>-205.04165776250125</v>
      </c>
      <c r="AF22" s="154">
        <f t="shared" si="10"/>
        <v>0.9023611153511899</v>
      </c>
      <c r="AG22" s="374">
        <f>AF38</f>
        <v>0.91208715257860329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1278</v>
      </c>
      <c r="G23" s="101">
        <f t="shared" si="11"/>
        <v>65740.319999999992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1802.5709154418128</v>
      </c>
      <c r="N23" s="104">
        <f t="shared" si="5"/>
        <v>94.872153444305937</v>
      </c>
      <c r="O23" s="106">
        <f t="shared" si="6"/>
        <v>0</v>
      </c>
      <c r="P23" s="107">
        <f t="shared" si="7"/>
        <v>-10.391004450430898</v>
      </c>
      <c r="Q23" s="108">
        <f t="shared" si="8"/>
        <v>0.90128545772090651</v>
      </c>
      <c r="R23" s="303"/>
      <c r="S23" s="46">
        <v>0.26111111111111113</v>
      </c>
      <c r="T23" s="47">
        <v>0.29064814814814816</v>
      </c>
      <c r="U23" s="109">
        <v>4.5166666666666799</v>
      </c>
      <c r="V23" s="110">
        <v>42.539241781345183</v>
      </c>
      <c r="W23" s="111"/>
      <c r="X23" s="114"/>
      <c r="Y23" s="12"/>
      <c r="Z23" s="196"/>
      <c r="AA23" s="294"/>
      <c r="AB23" s="295"/>
      <c r="AC23" s="12">
        <v>0</v>
      </c>
      <c r="AD23" s="196"/>
      <c r="AE23" s="115">
        <f t="shared" si="9"/>
        <v>-197.42908455818724</v>
      </c>
      <c r="AF23" s="108">
        <f t="shared" si="10"/>
        <v>0.9012854577209064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3829</v>
      </c>
      <c r="G24" s="101">
        <f t="shared" si="11"/>
        <v>233913.61000000002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1802.0208297322429</v>
      </c>
      <c r="N24" s="104">
        <f t="shared" si="5"/>
        <v>90.101041486612147</v>
      </c>
      <c r="O24" s="106">
        <f t="shared" si="6"/>
        <v>0</v>
      </c>
      <c r="P24" s="107">
        <f t="shared" si="7"/>
        <v>-9.8989585133878535</v>
      </c>
      <c r="Q24" s="108">
        <f t="shared" si="8"/>
        <v>0.90101041486612143</v>
      </c>
      <c r="R24" s="303"/>
      <c r="S24" s="46">
        <v>0.29444444444444445</v>
      </c>
      <c r="T24" s="47">
        <v>0.38297453703703704</v>
      </c>
      <c r="U24" s="109">
        <v>5.4666666666666686</v>
      </c>
      <c r="V24" s="110">
        <v>127.49020222709434</v>
      </c>
      <c r="W24" s="111"/>
      <c r="X24" s="114"/>
      <c r="Y24" s="12"/>
      <c r="Z24" s="196"/>
      <c r="AA24" s="294"/>
      <c r="AB24" s="295"/>
      <c r="AC24" s="12">
        <v>2</v>
      </c>
      <c r="AD24" s="196"/>
      <c r="AE24" s="115">
        <f t="shared" si="9"/>
        <v>-197.97917026775713</v>
      </c>
      <c r="AF24" s="108">
        <f t="shared" si="10"/>
        <v>0.90101041486612143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3562</v>
      </c>
      <c r="G25" s="101">
        <f t="shared" si="11"/>
        <v>191493.12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1806.4443887848188</v>
      </c>
      <c r="N25" s="104">
        <f t="shared" si="5"/>
        <v>90.322219439240939</v>
      </c>
      <c r="O25" s="106">
        <f t="shared" si="6"/>
        <v>0</v>
      </c>
      <c r="P25" s="107">
        <f t="shared" si="7"/>
        <v>-9.6777805607590608</v>
      </c>
      <c r="Q25" s="108">
        <f t="shared" si="8"/>
        <v>0.90322219439240936</v>
      </c>
      <c r="R25" s="303"/>
      <c r="S25" s="46">
        <v>0.38680555555555557</v>
      </c>
      <c r="T25" s="47">
        <v>0.46895833333333337</v>
      </c>
      <c r="U25" s="109">
        <v>5.5166666666666764</v>
      </c>
      <c r="V25" s="110">
        <v>118.30975884276614</v>
      </c>
      <c r="W25" s="111">
        <v>0.46895833333333337</v>
      </c>
      <c r="X25" s="114">
        <v>0.50694444444444442</v>
      </c>
      <c r="Y25" s="12"/>
      <c r="Z25" s="196"/>
      <c r="AA25" s="294"/>
      <c r="AB25" s="295"/>
      <c r="AC25" s="12">
        <v>2</v>
      </c>
      <c r="AD25" s="196"/>
      <c r="AE25" s="115">
        <f t="shared" si="9"/>
        <v>-193.55561121518122</v>
      </c>
      <c r="AF25" s="108">
        <f t="shared" si="10"/>
        <v>0.90322219439240936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2741</v>
      </c>
      <c r="G26" s="101">
        <f t="shared" si="11"/>
        <v>82147.77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0.50694444444444442</v>
      </c>
      <c r="T26" s="47">
        <v>0.55041666666666667</v>
      </c>
      <c r="U26" s="109">
        <v>54.699999999999918</v>
      </c>
      <c r="V26" s="110">
        <v>62.612439140461987</v>
      </c>
      <c r="W26" s="111"/>
      <c r="X26" s="114"/>
      <c r="Y26" s="12"/>
      <c r="Z26" s="196"/>
      <c r="AA26" s="294"/>
      <c r="AB26" s="29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1986.525818316198</v>
      </c>
      <c r="N38" s="136">
        <f t="shared" ref="N38:N43" si="15">M38/L38</f>
        <v>98.342862292881094</v>
      </c>
      <c r="O38" s="137">
        <f t="shared" ref="O38:O43" si="16">L38-I38</f>
        <v>0.19999999999999929</v>
      </c>
      <c r="P38" s="138">
        <f t="shared" ref="P38:P43" si="17">N38-K38</f>
        <v>-10.557137707118912</v>
      </c>
      <c r="Q38" s="139">
        <f t="shared" ref="Q38:Q43" si="18">N38/K38</f>
        <v>0.90305658671148836</v>
      </c>
      <c r="R38" s="304"/>
      <c r="S38" s="140">
        <v>0.20833333333333334</v>
      </c>
      <c r="T38" s="141">
        <v>0.55041666666666667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5</v>
      </c>
      <c r="AD38" s="178">
        <f>SUM(AD22:AD37)</f>
        <v>0</v>
      </c>
      <c r="AE38" s="166">
        <f t="shared" ref="AE38:AE43" si="19">M38-J38</f>
        <v>-191.47418168380204</v>
      </c>
      <c r="AF38" s="139">
        <f t="shared" ref="AF38:AF43" si="20">M38/J38</f>
        <v>0.91208715257860329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2866</v>
      </c>
      <c r="G39" s="146">
        <f t="shared" ref="G39:G43" si="21">E39*F39</f>
        <v>205062.3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1804.6185926713993</v>
      </c>
      <c r="N39" s="150">
        <f t="shared" si="15"/>
        <v>82.028117848699964</v>
      </c>
      <c r="O39" s="152">
        <f t="shared" si="16"/>
        <v>0</v>
      </c>
      <c r="P39" s="153">
        <f t="shared" si="17"/>
        <v>-8.8809730603909429</v>
      </c>
      <c r="Q39" s="154">
        <f t="shared" si="18"/>
        <v>0.90230929633569967</v>
      </c>
      <c r="R39" s="302">
        <f>Q55</f>
        <v>0.90268863084927697</v>
      </c>
      <c r="S39" s="155">
        <v>0.20833333333333334</v>
      </c>
      <c r="T39" s="156">
        <v>0.2745023148148148</v>
      </c>
      <c r="U39" s="157"/>
      <c r="V39" s="158">
        <v>95.288833163048309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19"/>
        <v>-195.38140732860074</v>
      </c>
      <c r="AF39" s="154">
        <f t="shared" si="20"/>
        <v>0.90230929633569967</v>
      </c>
      <c r="AG39" s="307">
        <f>AF55</f>
        <v>0.90268863084927697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3526</v>
      </c>
      <c r="G40" s="101">
        <f t="shared" si="21"/>
        <v>209938.04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1805.6273887531586</v>
      </c>
      <c r="N40" s="104">
        <f t="shared" si="15"/>
        <v>78.505538641441674</v>
      </c>
      <c r="O40" s="106">
        <f t="shared" si="16"/>
        <v>0</v>
      </c>
      <c r="P40" s="107">
        <f t="shared" si="17"/>
        <v>-8.4509830976887628</v>
      </c>
      <c r="Q40" s="108">
        <f t="shared" si="18"/>
        <v>0.90281369437657921</v>
      </c>
      <c r="R40" s="303"/>
      <c r="S40" s="46">
        <v>0.27847222222222223</v>
      </c>
      <c r="T40" s="47">
        <v>0.359837962962963</v>
      </c>
      <c r="U40" s="109">
        <v>5.7166666666667076</v>
      </c>
      <c r="V40" s="110">
        <v>117.16703087124122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19"/>
        <v>-194.37261124684142</v>
      </c>
      <c r="AF40" s="108">
        <f t="shared" si="20"/>
        <v>0.90281369437657932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1694</v>
      </c>
      <c r="G41" s="101">
        <f t="shared" si="21"/>
        <v>108280.48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1808.3025908524476</v>
      </c>
      <c r="N41" s="104">
        <f t="shared" si="15"/>
        <v>75.345941285518649</v>
      </c>
      <c r="O41" s="106">
        <f t="shared" si="16"/>
        <v>0</v>
      </c>
      <c r="P41" s="107">
        <f t="shared" si="17"/>
        <v>-7.98739204781468</v>
      </c>
      <c r="Q41" s="108">
        <f t="shared" si="18"/>
        <v>0.90415129542622386</v>
      </c>
      <c r="R41" s="303"/>
      <c r="S41" s="46">
        <v>0.36319444444444443</v>
      </c>
      <c r="T41" s="47">
        <v>0.4022222222222222</v>
      </c>
      <c r="U41" s="109">
        <v>4.8333333333332629</v>
      </c>
      <c r="V41" s="110">
        <v>56.207407164132931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19"/>
        <v>-191.69740914755243</v>
      </c>
      <c r="AF41" s="108">
        <f t="shared" si="20"/>
        <v>0.90415129542622374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1210</v>
      </c>
      <c r="G42" s="101">
        <f t="shared" si="21"/>
        <v>83804.600000000006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1802.7883548287296</v>
      </c>
      <c r="N42" s="104">
        <f t="shared" si="15"/>
        <v>75.116181451197065</v>
      </c>
      <c r="O42" s="106">
        <f t="shared" si="16"/>
        <v>0</v>
      </c>
      <c r="P42" s="107">
        <f t="shared" si="17"/>
        <v>-8.2171518821362639</v>
      </c>
      <c r="Q42" s="108">
        <f t="shared" si="18"/>
        <v>0.90139417741436478</v>
      </c>
      <c r="R42" s="303"/>
      <c r="S42" s="46">
        <v>0.40625</v>
      </c>
      <c r="T42" s="47">
        <v>0.43421296296296297</v>
      </c>
      <c r="U42" s="109">
        <v>5.8000000000000274</v>
      </c>
      <c r="V42" s="110">
        <v>40.270950167579279</v>
      </c>
      <c r="W42" s="111">
        <v>0.43421296296296297</v>
      </c>
      <c r="X42" s="114">
        <v>0.47291666666666665</v>
      </c>
      <c r="Y42" s="12"/>
      <c r="Z42" s="196"/>
      <c r="AA42" s="294"/>
      <c r="AB42" s="295"/>
      <c r="AC42" s="12">
        <v>1</v>
      </c>
      <c r="AD42" s="196"/>
      <c r="AE42" s="115">
        <f t="shared" si="19"/>
        <v>-197.21164517127045</v>
      </c>
      <c r="AF42" s="108">
        <f t="shared" si="20"/>
        <v>0.90139417741436478</v>
      </c>
      <c r="AG42" s="308"/>
    </row>
    <row r="43" spans="1:33" ht="15.75" customHeight="1">
      <c r="A43" s="311"/>
      <c r="B43" s="161" t="s">
        <v>171</v>
      </c>
      <c r="C43" s="292" t="s">
        <v>172</v>
      </c>
      <c r="D43" s="293"/>
      <c r="E43" s="99">
        <v>58.67</v>
      </c>
      <c r="F43" s="100">
        <v>4906</v>
      </c>
      <c r="G43" s="101">
        <f t="shared" si="21"/>
        <v>287835.02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1805.5493813870335</v>
      </c>
      <c r="N43" s="104">
        <f t="shared" si="15"/>
        <v>78.502147016827536</v>
      </c>
      <c r="O43" s="106">
        <f t="shared" si="16"/>
        <v>0</v>
      </c>
      <c r="P43" s="107">
        <f t="shared" si="17"/>
        <v>-8.4543747223029015</v>
      </c>
      <c r="Q43" s="108">
        <f t="shared" si="18"/>
        <v>0.90277469069351668</v>
      </c>
      <c r="R43" s="303"/>
      <c r="S43" s="46">
        <v>0.47291666666666665</v>
      </c>
      <c r="T43" s="47">
        <v>0.58612268518518518</v>
      </c>
      <c r="U43" s="109">
        <v>55.733333333333306</v>
      </c>
      <c r="V43" s="110">
        <v>163.03071133610919</v>
      </c>
      <c r="W43" s="111"/>
      <c r="X43" s="114"/>
      <c r="Y43" s="12"/>
      <c r="Z43" s="196"/>
      <c r="AA43" s="294"/>
      <c r="AB43" s="295"/>
      <c r="AC43" s="12">
        <v>3</v>
      </c>
      <c r="AD43" s="196"/>
      <c r="AE43" s="115">
        <f t="shared" si="19"/>
        <v>-194.45061861296654</v>
      </c>
      <c r="AF43" s="108">
        <f t="shared" si="20"/>
        <v>0.90277469069351668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1805.3772616985539</v>
      </c>
      <c r="N55" s="136">
        <f t="shared" ref="N55:N62" si="25">M55/L55</f>
        <v>77.817985418041118</v>
      </c>
      <c r="O55" s="137">
        <f t="shared" ref="O55:O62" si="26">L55-I55</f>
        <v>0</v>
      </c>
      <c r="P55" s="138">
        <f t="shared" ref="P55:P62" si="27">N55-K55</f>
        <v>-8.388911133683024</v>
      </c>
      <c r="Q55" s="139">
        <f t="shared" ref="Q55:Q62" si="28">N55/K55</f>
        <v>0.90268863084927697</v>
      </c>
      <c r="R55" s="304"/>
      <c r="S55" s="140">
        <v>0.20833333333333334</v>
      </c>
      <c r="T55" s="141">
        <v>0.58612268518518518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9</v>
      </c>
      <c r="AD55" s="189">
        <f>SUM(AD39:AD54)</f>
        <v>0</v>
      </c>
      <c r="AE55" s="166">
        <f t="shared" ref="AE55:AE62" si="29">M55-J55</f>
        <v>-194.62273830144613</v>
      </c>
      <c r="AF55" s="139">
        <f t="shared" ref="AF55:AF62" si="30">M55/J55</f>
        <v>0.90268863084927697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1678</v>
      </c>
      <c r="G56" s="146">
        <f t="shared" ref="G56:G62" si="31">E56*F56</f>
        <v>48427.08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3191.9773484356697</v>
      </c>
      <c r="N56" s="150">
        <f t="shared" si="25"/>
        <v>177.33207491309275</v>
      </c>
      <c r="O56" s="152">
        <f t="shared" si="26"/>
        <v>0</v>
      </c>
      <c r="P56" s="153">
        <f t="shared" si="27"/>
        <v>-22.667925086907246</v>
      </c>
      <c r="Q56" s="154">
        <f t="shared" si="28"/>
        <v>0.88666037456546376</v>
      </c>
      <c r="R56" s="302">
        <f>Q72</f>
        <v>0.90078643593119456</v>
      </c>
      <c r="S56" s="155">
        <v>0.25</v>
      </c>
      <c r="T56" s="156">
        <v>0.27189814814814817</v>
      </c>
      <c r="U56" s="157"/>
      <c r="V56" s="158">
        <v>31.541577213679616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29"/>
        <v>-408.02265156433032</v>
      </c>
      <c r="AF56" s="154">
        <f t="shared" si="30"/>
        <v>0.88666037456546376</v>
      </c>
      <c r="AG56" s="307">
        <f>AF72</f>
        <v>0.90078643593119456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1200</v>
      </c>
      <c r="G57" s="101">
        <f t="shared" si="31"/>
        <v>44075.999999999993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3191.6198577940791</v>
      </c>
      <c r="N57" s="104">
        <f t="shared" si="25"/>
        <v>151.98189799019423</v>
      </c>
      <c r="O57" s="106">
        <f t="shared" si="26"/>
        <v>0</v>
      </c>
      <c r="P57" s="107">
        <f t="shared" si="27"/>
        <v>-19.446673438377189</v>
      </c>
      <c r="Q57" s="108">
        <f t="shared" si="28"/>
        <v>0.8865610716094664</v>
      </c>
      <c r="R57" s="303"/>
      <c r="S57" s="46">
        <v>0.27499999999999997</v>
      </c>
      <c r="T57" s="47">
        <v>0.29065972222222219</v>
      </c>
      <c r="U57" s="109">
        <v>5</v>
      </c>
      <c r="V57" s="110">
        <v>22.559077586941555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29"/>
        <v>-408.38014220592095</v>
      </c>
      <c r="AF57" s="108">
        <f t="shared" si="30"/>
        <v>0.8865610716094664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1915</v>
      </c>
      <c r="G58" s="101">
        <f t="shared" si="31"/>
        <v>84183.400000000009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3267.2312261909001</v>
      </c>
      <c r="N58" s="104">
        <f t="shared" si="25"/>
        <v>142.0535315735174</v>
      </c>
      <c r="O58" s="106">
        <f t="shared" si="26"/>
        <v>0</v>
      </c>
      <c r="P58" s="107">
        <f t="shared" si="27"/>
        <v>-14.468207556917378</v>
      </c>
      <c r="Q58" s="108">
        <f t="shared" si="28"/>
        <v>0.90756422949747229</v>
      </c>
      <c r="R58" s="303"/>
      <c r="S58" s="46">
        <v>0.29374999999999996</v>
      </c>
      <c r="T58" s="47">
        <v>0.31817129629629626</v>
      </c>
      <c r="U58" s="109">
        <v>5</v>
      </c>
      <c r="V58" s="110">
        <v>35.167391606365157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29"/>
        <v>-332.76877380909991</v>
      </c>
      <c r="AF58" s="108">
        <f t="shared" si="30"/>
        <v>0.90756422949747229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1323</v>
      </c>
      <c r="G59" s="101">
        <f t="shared" si="31"/>
        <v>62088.39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3257.3626424568315</v>
      </c>
      <c r="N59" s="104">
        <f t="shared" si="25"/>
        <v>141.62446271551443</v>
      </c>
      <c r="O59" s="106">
        <f t="shared" si="26"/>
        <v>0</v>
      </c>
      <c r="P59" s="107">
        <f t="shared" si="27"/>
        <v>-14.897276414920356</v>
      </c>
      <c r="Q59" s="108">
        <f t="shared" si="28"/>
        <v>0.90482295623800879</v>
      </c>
      <c r="R59" s="303"/>
      <c r="S59" s="46">
        <v>0.32222222222222219</v>
      </c>
      <c r="T59" s="47">
        <v>0.33914351851851848</v>
      </c>
      <c r="U59" s="109">
        <v>5.8333333333333393</v>
      </c>
      <c r="V59" s="110">
        <v>24.369408233935069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29"/>
        <v>-342.63735754316849</v>
      </c>
      <c r="AF59" s="198">
        <f t="shared" si="30"/>
        <v>0.90482295623800879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3001</v>
      </c>
      <c r="G60" s="101">
        <f t="shared" si="31"/>
        <v>110226.73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3261.0181917882151</v>
      </c>
      <c r="N60" s="104">
        <f t="shared" si="25"/>
        <v>171.63253640990607</v>
      </c>
      <c r="O60" s="106">
        <f t="shared" si="26"/>
        <v>0</v>
      </c>
      <c r="P60" s="107">
        <f t="shared" si="27"/>
        <v>-17.841147800620263</v>
      </c>
      <c r="Q60" s="108">
        <f t="shared" si="28"/>
        <v>0.90583838660783755</v>
      </c>
      <c r="R60" s="303"/>
      <c r="S60" s="46">
        <v>0.3430555555555555</v>
      </c>
      <c r="T60" s="47">
        <v>0.38138888888888883</v>
      </c>
      <c r="U60" s="109">
        <v>5.633333333333308</v>
      </c>
      <c r="V60" s="110">
        <v>55.215883325465946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29"/>
        <v>-338.98180821178494</v>
      </c>
      <c r="AF60" s="198">
        <f t="shared" si="30"/>
        <v>0.90583838660783755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5131</v>
      </c>
      <c r="G61" s="119">
        <f t="shared" si="31"/>
        <v>193951.8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3266.4889188004154</v>
      </c>
      <c r="N61" s="104">
        <f t="shared" si="25"/>
        <v>163.32444594002078</v>
      </c>
      <c r="O61" s="106">
        <f t="shared" si="26"/>
        <v>0</v>
      </c>
      <c r="P61" s="107">
        <f t="shared" si="27"/>
        <v>-16.67555405997922</v>
      </c>
      <c r="Q61" s="108">
        <f t="shared" si="28"/>
        <v>0.90735803300011542</v>
      </c>
      <c r="R61" s="303"/>
      <c r="S61" s="46">
        <v>0.38472222222222219</v>
      </c>
      <c r="T61" s="118">
        <v>0.450162037037037</v>
      </c>
      <c r="U61" s="109">
        <v>4.8000000000000309</v>
      </c>
      <c r="V61" s="110">
        <v>94.247985421930792</v>
      </c>
      <c r="W61" s="111">
        <v>0.450162037037037</v>
      </c>
      <c r="X61" s="114">
        <v>0.48888888888888882</v>
      </c>
      <c r="Y61" s="12"/>
      <c r="Z61" s="196"/>
      <c r="AA61" s="294"/>
      <c r="AB61" s="295"/>
      <c r="AC61" s="12">
        <v>2</v>
      </c>
      <c r="AD61" s="196"/>
      <c r="AE61" s="197">
        <f t="shared" si="29"/>
        <v>-333.51108119958462</v>
      </c>
      <c r="AF61" s="198">
        <f t="shared" si="30"/>
        <v>0.90735803300011542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4158</v>
      </c>
      <c r="G62" s="119">
        <f t="shared" si="31"/>
        <v>159999.84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3264.119999999994</v>
      </c>
      <c r="N62" s="104">
        <f t="shared" si="25"/>
        <v>171.7957894736839</v>
      </c>
      <c r="O62" s="121">
        <f t="shared" si="26"/>
        <v>0</v>
      </c>
      <c r="P62" s="122">
        <f t="shared" si="27"/>
        <v>-17.677894736842433</v>
      </c>
      <c r="Q62" s="123">
        <f t="shared" si="28"/>
        <v>0.90669999999999829</v>
      </c>
      <c r="R62" s="303"/>
      <c r="S62" s="46">
        <v>0.48888888888888882</v>
      </c>
      <c r="T62" s="118">
        <v>0.54195601851851849</v>
      </c>
      <c r="U62" s="109">
        <v>55.766666666666616</v>
      </c>
      <c r="V62" s="110">
        <v>76.431013565677873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29"/>
        <v>-335.88000000000602</v>
      </c>
      <c r="AF62" s="198">
        <f t="shared" si="30"/>
        <v>0.90669999999999829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3242.8311693523005</v>
      </c>
      <c r="N72" s="136">
        <f>M72/L72</f>
        <v>158.73998731095179</v>
      </c>
      <c r="O72" s="137">
        <f>L72-I72</f>
        <v>0</v>
      </c>
      <c r="P72" s="138">
        <f>N72-K72</f>
        <v>-17.483788912824451</v>
      </c>
      <c r="Q72" s="139">
        <f>N72/K72</f>
        <v>0.90078643593119456</v>
      </c>
      <c r="R72" s="304"/>
      <c r="S72" s="140">
        <v>0.25</v>
      </c>
      <c r="T72" s="141">
        <v>0.54195601851851849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-357.16883064769945</v>
      </c>
      <c r="AF72" s="139">
        <f>M72/J72</f>
        <v>0.90078643593119456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441</v>
      </c>
      <c r="G73" s="119">
        <f t="shared" ref="G73:G75" si="37">E73*F73</f>
        <v>10385.550000000001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2259.5112411063292</v>
      </c>
      <c r="N73" s="104">
        <f>M73/L73</f>
        <v>376.58520685105486</v>
      </c>
      <c r="O73" s="106">
        <f>L73-I73</f>
        <v>0</v>
      </c>
      <c r="P73" s="107">
        <f>N73-K73</f>
        <v>-40.081459815611822</v>
      </c>
      <c r="Q73" s="108">
        <f>N73/K73</f>
        <v>0.90380449644253158</v>
      </c>
      <c r="R73" s="302">
        <f>Q89</f>
        <v>0.90482867746151596</v>
      </c>
      <c r="S73" s="46">
        <v>0.36458333333333326</v>
      </c>
      <c r="T73" s="118">
        <v>0.37270833333333325</v>
      </c>
      <c r="U73" s="109">
        <v>4.8333333333333428</v>
      </c>
      <c r="V73" s="110">
        <v>11.710497172408108</v>
      </c>
      <c r="W73" s="111"/>
      <c r="X73" s="114"/>
      <c r="Y73" s="12"/>
      <c r="Z73" s="196"/>
      <c r="AA73" s="305"/>
      <c r="AB73" s="306"/>
      <c r="AC73" s="12">
        <v>0</v>
      </c>
      <c r="AD73" s="196"/>
      <c r="AE73" s="113">
        <f>M73-J73</f>
        <v>-240.48875889367082</v>
      </c>
      <c r="AF73" s="154">
        <f>M73/J73</f>
        <v>0.90380449644253169</v>
      </c>
      <c r="AG73" s="307">
        <f>AF89</f>
        <v>0.90482867746151596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1544</v>
      </c>
      <c r="G74" s="119">
        <f t="shared" si="37"/>
        <v>35805.360000000001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2260.6667683454934</v>
      </c>
      <c r="N74" s="104">
        <f>M74/L74</f>
        <v>376.77779472424891</v>
      </c>
      <c r="O74" s="121">
        <f>L74-I74</f>
        <v>0</v>
      </c>
      <c r="P74" s="122">
        <f>N74-K74</f>
        <v>-39.888871942417779</v>
      </c>
      <c r="Q74" s="123">
        <f>N74/K74</f>
        <v>0.90426670733819736</v>
      </c>
      <c r="R74" s="303"/>
      <c r="S74" s="46">
        <v>0.37569444444444433</v>
      </c>
      <c r="T74" s="118">
        <v>0.40414351851851843</v>
      </c>
      <c r="U74" s="109">
        <v>5</v>
      </c>
      <c r="V74" s="110">
        <v>40.979060380402785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-239.33323165450656</v>
      </c>
      <c r="AF74" s="108">
        <f>M74/J74</f>
        <v>0.90426670733819736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2959</v>
      </c>
      <c r="G75" s="119">
        <f t="shared" si="37"/>
        <v>106198.51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2965.4696391872972</v>
      </c>
      <c r="N75" s="104">
        <f>M75/L75</f>
        <v>593.09392783745943</v>
      </c>
      <c r="O75" s="121">
        <f>L75-I75</f>
        <v>0</v>
      </c>
      <c r="P75" s="122">
        <f>N75-K75</f>
        <v>-61.50607216254059</v>
      </c>
      <c r="Q75" s="123">
        <f>N75/K75</f>
        <v>0.90604021973336302</v>
      </c>
      <c r="R75" s="303"/>
      <c r="S75" s="46">
        <v>0.40763888888888877</v>
      </c>
      <c r="T75" s="118">
        <v>0.44921296296296287</v>
      </c>
      <c r="U75" s="109">
        <v>5.0333333333332941</v>
      </c>
      <c r="V75" s="110">
        <v>59.869100547816018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-307.53036081270284</v>
      </c>
      <c r="AF75" s="108">
        <f>M75/J75</f>
        <v>0.90604021973336302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2495.2158828797069</v>
      </c>
      <c r="N89" s="136">
        <f>M89/L89</f>
        <v>440.3322146258306</v>
      </c>
      <c r="O89" s="137">
        <f>L89-I89</f>
        <v>0</v>
      </c>
      <c r="P89" s="138">
        <f>N89-K89</f>
        <v>-46.314844197698733</v>
      </c>
      <c r="Q89" s="139">
        <f>N89/K89</f>
        <v>0.90482867746151596</v>
      </c>
      <c r="R89" s="304"/>
      <c r="S89" s="140">
        <v>0.25</v>
      </c>
      <c r="T89" s="141">
        <v>0.44921296296296287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-262.45078378695962</v>
      </c>
      <c r="AF89" s="139">
        <f>M89/J89</f>
        <v>0.90482867746151596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2307</v>
      </c>
      <c r="G90" s="146">
        <f t="shared" ref="G90:G91" si="41">E90*F90</f>
        <v>35781.57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3791.6550696645199</v>
      </c>
      <c r="N90" s="150">
        <f>M90/L90</f>
        <v>631.94251161075329</v>
      </c>
      <c r="O90" s="152">
        <f>L90-I90</f>
        <v>0</v>
      </c>
      <c r="P90" s="153">
        <f>N90-K90</f>
        <v>-68.057488389246714</v>
      </c>
      <c r="Q90" s="154">
        <f>N90/K90</f>
        <v>0.90277501658679038</v>
      </c>
      <c r="R90" s="302">
        <f>Q106</f>
        <v>0.90303995902945722</v>
      </c>
      <c r="S90" s="155">
        <v>0.29166666666666669</v>
      </c>
      <c r="T90" s="156">
        <v>0.31701388888888893</v>
      </c>
      <c r="U90" s="157"/>
      <c r="V90" s="158">
        <v>36.506485283284796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-408.34493033548006</v>
      </c>
      <c r="AF90" s="154">
        <f>M90/J90</f>
        <v>0.90277501658679049</v>
      </c>
      <c r="AG90" s="307">
        <f>AF106</f>
        <v>0.90303995902945733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2347</v>
      </c>
      <c r="G91" s="101">
        <f t="shared" si="41"/>
        <v>35228.47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3793.8805861829214</v>
      </c>
      <c r="N91" s="104">
        <f>M91/L91</f>
        <v>632.31343103048687</v>
      </c>
      <c r="O91" s="106">
        <f>L91-I91</f>
        <v>0</v>
      </c>
      <c r="P91" s="107">
        <f>N91-K91</f>
        <v>-67.686568969513132</v>
      </c>
      <c r="Q91" s="108">
        <f>N91/K91</f>
        <v>0.90330490147212406</v>
      </c>
      <c r="R91" s="303"/>
      <c r="S91" s="46">
        <v>0.32013888888888892</v>
      </c>
      <c r="T91" s="47">
        <v>0.34591435185185188</v>
      </c>
      <c r="U91" s="109">
        <v>5</v>
      </c>
      <c r="V91" s="110">
        <v>37.117667992202428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-406.11941381707857</v>
      </c>
      <c r="AF91" s="108">
        <f>M91/J91</f>
        <v>0.90330490147212417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3792.7678279237207</v>
      </c>
      <c r="N106" s="136">
        <f>M106/L106</f>
        <v>632.12797132062008</v>
      </c>
      <c r="O106" s="137">
        <f>L106-I106</f>
        <v>0</v>
      </c>
      <c r="P106" s="138">
        <f>N106-K106</f>
        <v>-67.872028679379923</v>
      </c>
      <c r="Q106" s="139">
        <f>N106/K106</f>
        <v>0.90303995902945722</v>
      </c>
      <c r="R106" s="304"/>
      <c r="S106" s="140">
        <v>0.29166666666666669</v>
      </c>
      <c r="T106" s="141">
        <v>0.34591435185185188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-407.23217207627931</v>
      </c>
      <c r="AF106" s="139">
        <f>M106/J106</f>
        <v>0.90303995902945733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1877</v>
      </c>
      <c r="G107" s="146">
        <f t="shared" ref="G107:G109" si="45">E107*F107</f>
        <v>109185.09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1806.3999999999999</v>
      </c>
      <c r="N107" s="150">
        <f>M107/L107</f>
        <v>106.25882352941176</v>
      </c>
      <c r="O107" s="152">
        <f>L107-I107</f>
        <v>-1</v>
      </c>
      <c r="P107" s="153">
        <f>N107-K107</f>
        <v>-4.8522875816993576</v>
      </c>
      <c r="Q107" s="154">
        <f>N107/K107</f>
        <v>0.95632941176470576</v>
      </c>
      <c r="R107" s="302">
        <f>Q123</f>
        <v>0.95169107142857112</v>
      </c>
      <c r="S107" s="155">
        <v>0.70833333333333337</v>
      </c>
      <c r="T107" s="156">
        <v>0.75162037037037044</v>
      </c>
      <c r="U107" s="157"/>
      <c r="V107" s="158">
        <v>62.344995571302036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-193.60000000000014</v>
      </c>
      <c r="AF107" s="154">
        <f>M107/J107</f>
        <v>0.90319999999999989</v>
      </c>
      <c r="AG107" s="307">
        <f>AF123</f>
        <v>0.90329999999999988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1990</v>
      </c>
      <c r="G108" s="101">
        <f t="shared" si="45"/>
        <v>100833.3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1806.5999999999997</v>
      </c>
      <c r="N108" s="104">
        <f>M108/L108</f>
        <v>95.084210526315772</v>
      </c>
      <c r="O108" s="106">
        <f>L108-I108</f>
        <v>-1</v>
      </c>
      <c r="P108" s="107">
        <f>N108-K108</f>
        <v>-4.915789473684228</v>
      </c>
      <c r="Q108" s="108">
        <f>N108/K108</f>
        <v>0.95084210526315771</v>
      </c>
      <c r="R108" s="303"/>
      <c r="S108" s="46">
        <v>0.75555555555555554</v>
      </c>
      <c r="T108" s="47">
        <v>0.80144675925925923</v>
      </c>
      <c r="U108" s="109">
        <v>5.66666666666654</v>
      </c>
      <c r="V108" s="110">
        <v>66.090999667884432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-193.40000000000032</v>
      </c>
      <c r="AF108" s="108">
        <f>M108/J108</f>
        <v>0.90329999999999988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1790</v>
      </c>
      <c r="G109" s="101">
        <f t="shared" si="45"/>
        <v>102567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03"/>
      <c r="S109" s="46">
        <v>0.80555555555555547</v>
      </c>
      <c r="T109" s="47">
        <v>0.84682870370370367</v>
      </c>
      <c r="U109" s="109">
        <v>5.916666666666579</v>
      </c>
      <c r="V109" s="110">
        <v>59.442107593535539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1806.5999999999997</v>
      </c>
      <c r="N123" s="136">
        <f>M123/L123</f>
        <v>96.78214285714283</v>
      </c>
      <c r="O123" s="137">
        <f>L123-I123</f>
        <v>-1</v>
      </c>
      <c r="P123" s="138">
        <f>N123-K123</f>
        <v>-4.9127723970944572</v>
      </c>
      <c r="Q123" s="139">
        <f>N123/K123</f>
        <v>0.95169107142857112</v>
      </c>
      <c r="R123" s="304"/>
      <c r="S123" s="140">
        <v>0.70833333333333337</v>
      </c>
      <c r="T123" s="141">
        <v>0.84682870370370367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290"/>
      <c r="AB123" s="291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-193.40000000000032</v>
      </c>
      <c r="AF123" s="139">
        <f>M123/J123</f>
        <v>0.90329999999999988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2015</v>
      </c>
      <c r="G124" s="146">
        <f t="shared" ref="G124:G125" si="53">E124*F124</f>
        <v>114593.04999999999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1804.2185642727768</v>
      </c>
      <c r="N124" s="150">
        <f>M124/L124</f>
        <v>78.444285403164216</v>
      </c>
      <c r="O124" s="152">
        <f>L124-I124</f>
        <v>0</v>
      </c>
      <c r="P124" s="153">
        <f>N124-K124</f>
        <v>-8.5122363359662216</v>
      </c>
      <c r="Q124" s="154">
        <f>N124/K124</f>
        <v>0.90210928213638841</v>
      </c>
      <c r="R124" s="302">
        <f>Q140</f>
        <v>0.90224632106608138</v>
      </c>
      <c r="S124" s="155">
        <v>0.70833333333333337</v>
      </c>
      <c r="T124" s="156">
        <v>0.7548611111111112</v>
      </c>
      <c r="U124" s="157"/>
      <c r="V124" s="158">
        <v>67.009619784469379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-195.7814357272232</v>
      </c>
      <c r="AF124" s="154">
        <f>M124/J124</f>
        <v>0.90210928213638841</v>
      </c>
      <c r="AG124" s="374">
        <f>AF140</f>
        <v>0.90224632106608149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2786</v>
      </c>
      <c r="G125" s="101">
        <f t="shared" si="53"/>
        <v>158216.94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1804.7667199915493</v>
      </c>
      <c r="N125" s="104">
        <f>M125/L125</f>
        <v>78.468118260502138</v>
      </c>
      <c r="O125" s="106">
        <f>L125-I125</f>
        <v>0</v>
      </c>
      <c r="P125" s="107">
        <f>N125-K125</f>
        <v>-8.4884034786282996</v>
      </c>
      <c r="Q125" s="108">
        <f>N125/K125</f>
        <v>0.90238335999577457</v>
      </c>
      <c r="R125" s="303"/>
      <c r="S125" s="46">
        <v>0.75902777777777786</v>
      </c>
      <c r="T125" s="47">
        <v>0.82334490740740751</v>
      </c>
      <c r="U125" s="109">
        <v>5.9999999999999787</v>
      </c>
      <c r="V125" s="110">
        <v>92.621388763630748</v>
      </c>
      <c r="W125" s="111"/>
      <c r="X125" s="114"/>
      <c r="Y125" s="12"/>
      <c r="Z125" s="196"/>
      <c r="AA125" s="294"/>
      <c r="AB125" s="295"/>
      <c r="AC125" s="12">
        <v>2</v>
      </c>
      <c r="AD125" s="196"/>
      <c r="AE125" s="115">
        <f>M125-J125</f>
        <v>-195.23328000845072</v>
      </c>
      <c r="AF125" s="108">
        <f>M125/J125</f>
        <v>0.90238335999577468</v>
      </c>
      <c r="AG125" s="375"/>
    </row>
    <row r="126" spans="1:33" ht="15.75" customHeight="1">
      <c r="A126" s="297"/>
      <c r="B126" s="161"/>
      <c r="C126" s="292"/>
      <c r="D126" s="29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03"/>
      <c r="S126" s="46"/>
      <c r="T126" s="47"/>
      <c r="U126" s="109"/>
      <c r="V126" s="110"/>
      <c r="W126" s="111"/>
      <c r="X126" s="114"/>
      <c r="Y126" s="12"/>
      <c r="Z126" s="196"/>
      <c r="AA126" s="294"/>
      <c r="AB126" s="295"/>
      <c r="AC126" s="12"/>
      <c r="AD126" s="196"/>
      <c r="AE126" s="115"/>
      <c r="AF126" s="108"/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1804.4926421321629</v>
      </c>
      <c r="N140" s="136">
        <f>M140/L140</f>
        <v>78.45620183183317</v>
      </c>
      <c r="O140" s="137">
        <f>L140-I140</f>
        <v>0</v>
      </c>
      <c r="P140" s="138">
        <f>N140-K140</f>
        <v>-8.5003199072972677</v>
      </c>
      <c r="Q140" s="139">
        <f>N140/K140</f>
        <v>0.90224632106608138</v>
      </c>
      <c r="R140" s="304"/>
      <c r="S140" s="140">
        <v>0.70833333333333337</v>
      </c>
      <c r="T140" s="141">
        <v>0.82334490740740751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" si="59">SUM(AC124:AC139)</f>
        <v>3</v>
      </c>
      <c r="AD140" s="178">
        <f t="shared" ref="AD140" si="60">SUM(AD124:AD139)</f>
        <v>0</v>
      </c>
      <c r="AE140" s="166">
        <f>M140-J140</f>
        <v>-195.50735786783707</v>
      </c>
      <c r="AF140" s="139">
        <f>M140/J140</f>
        <v>0.90224632106608149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86" priority="2" operator="greaterThan">
      <formula>0</formula>
    </cfRule>
  </conditionalFormatting>
  <conditionalFormatting sqref="P5:P140 AE5:AE140">
    <cfRule type="cellIs" dxfId="285" priority="5" operator="lessThan">
      <formula>0</formula>
    </cfRule>
  </conditionalFormatting>
  <conditionalFormatting sqref="Q5:Q140 AF5:AF140">
    <cfRule type="cellIs" dxfId="284" priority="3" operator="greaterThan">
      <formula>1</formula>
    </cfRule>
    <cfRule type="cellIs" dxfId="283" priority="4" operator="lessThan">
      <formula>0.8</formula>
    </cfRule>
  </conditionalFormatting>
  <conditionalFormatting sqref="AG5 R5:R140 AG107:AG124">
    <cfRule type="cellIs" dxfId="282" priority="6" operator="lessThan">
      <formula>0.8</formula>
    </cfRule>
  </conditionalFormatting>
  <conditionalFormatting sqref="AG22">
    <cfRule type="cellIs" dxfId="281" priority="11" operator="lessThan">
      <formula>0.8</formula>
    </cfRule>
  </conditionalFormatting>
  <conditionalFormatting sqref="AG37">
    <cfRule type="cellIs" dxfId="280" priority="10" operator="lessThan">
      <formula>0.8</formula>
    </cfRule>
  </conditionalFormatting>
  <conditionalFormatting sqref="AG39:AG74">
    <cfRule type="cellIs" dxfId="279" priority="8" operator="lessThan">
      <formula>0.8</formula>
    </cfRule>
  </conditionalFormatting>
  <conditionalFormatting sqref="AG80:AG88">
    <cfRule type="cellIs" dxfId="278" priority="9" operator="lessThan">
      <formula>0.8</formula>
    </cfRule>
  </conditionalFormatting>
  <conditionalFormatting sqref="AG90:AG95">
    <cfRule type="cellIs" dxfId="277" priority="7" operator="lessThan">
      <formula>0.8</formula>
    </cfRule>
  </conditionalFormatting>
  <conditionalFormatting sqref="AG139">
    <cfRule type="cellIs" dxfId="276" priority="1" operator="lessThan">
      <formula>0.8</formula>
    </cfRule>
  </conditionalFormatting>
  <dataValidations count="1">
    <dataValidation type="list" allowBlank="1" showInputMessage="1" showErrorMessage="1" sqref="AA5:AB140" xr:uid="{B3A4944C-4F24-400C-A8A6-A5D64B18F5F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D707-3EF3-4164-9045-28CB33E9E98B}">
  <sheetPr codeName="工作表40">
    <tabColor theme="8" tint="0.59999389629810485"/>
  </sheetPr>
  <dimension ref="B1:AR42"/>
  <sheetViews>
    <sheetView zoomScale="70" zoomScaleNormal="70" workbookViewId="0">
      <selection activeCell="O41" sqref="O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242</v>
      </c>
      <c r="D3" s="278"/>
      <c r="E3" s="3" t="s">
        <v>2</v>
      </c>
      <c r="F3" s="279">
        <f>'0912(18度C)'!D1+'0912(4度C)'!D1</f>
        <v>123319</v>
      </c>
      <c r="G3" s="280"/>
      <c r="H3" s="3" t="s">
        <v>3</v>
      </c>
      <c r="I3" s="281">
        <f>'0912(18度C)'!F1+'0912(4度C)'!F1</f>
        <v>3889769.08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484.68959815114283</v>
      </c>
      <c r="F6" s="254" t="e">
        <f>AVERAGE(#REF!,D14:K14)</f>
        <v>#REF!</v>
      </c>
      <c r="G6" s="255">
        <f>AVERAGE(D14:K14)</f>
        <v>273.87060553972901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732.09644322845418</v>
      </c>
      <c r="N6" s="256"/>
      <c r="O6" s="244">
        <f>'0912(4度C)'!Y2</f>
        <v>0</v>
      </c>
      <c r="P6" s="244">
        <f>'0912(4度C)'!Z2</f>
        <v>0</v>
      </c>
      <c r="Q6" s="244">
        <f>'0912(4度C)'!AC2</f>
        <v>35</v>
      </c>
      <c r="R6" s="244">
        <f>'0912(4度C)'!AD2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439.88436299746621</v>
      </c>
      <c r="F7" s="250" t="e">
        <f>AVERAGE(#REF!,D15:K15)</f>
        <v>#REF!</v>
      </c>
      <c r="G7" s="251">
        <f>AVERAGE(D15:K15)</f>
        <v>247.36938796997251</v>
      </c>
      <c r="H7" s="252"/>
      <c r="I7" s="251">
        <f>AVERAGE(L15:O15)</f>
        <v>87.61102017057496</v>
      </c>
      <c r="J7" s="252"/>
      <c r="K7" s="251">
        <f>AVERAGE(D33:O33)</f>
        <v>680.3951653471662</v>
      </c>
      <c r="L7" s="252"/>
      <c r="M7" s="251">
        <f>AVERAGE(P33:X33)</f>
        <v>664.28269460245235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0.90581280450385038</v>
      </c>
      <c r="F8" s="258" t="e">
        <f>AVERAGE(D16:K16,#REF!)</f>
        <v>#REF!</v>
      </c>
      <c r="G8" s="236">
        <f>AVERAGE(D16:K16)</f>
        <v>0.90285389048248066</v>
      </c>
      <c r="H8" s="237"/>
      <c r="I8" s="236">
        <f>AVERAGE(L16:O16)</f>
        <v>0.92689577958065961</v>
      </c>
      <c r="J8" s="237"/>
      <c r="K8" s="236">
        <f>AVERAGE(D34:O34)</f>
        <v>0.90431114264979384</v>
      </c>
      <c r="L8" s="237"/>
      <c r="M8" s="236">
        <f>AVERAGE(P34:X34)</f>
        <v>0.90121134985155638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76.960529487545088</v>
      </c>
      <c r="F15" s="35">
        <v>98.334644471098912</v>
      </c>
      <c r="G15" s="35">
        <v>77.826606107696279</v>
      </c>
      <c r="H15" s="35">
        <v>158.77019710116156</v>
      </c>
      <c r="I15" s="35">
        <v>440.19637933171282</v>
      </c>
      <c r="J15" s="35">
        <v>632.12797132062019</v>
      </c>
      <c r="K15" s="36" t="s">
        <v>42</v>
      </c>
      <c r="L15" s="34" t="s">
        <v>42</v>
      </c>
      <c r="M15" s="204">
        <v>96.757142857142838</v>
      </c>
      <c r="N15" s="35">
        <v>78.464897484007082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0.90280621129620198</v>
      </c>
      <c r="F16" s="42">
        <f t="shared" si="0"/>
        <v>0.90298112461982472</v>
      </c>
      <c r="G16" s="42">
        <f t="shared" si="0"/>
        <v>0.90278863084927674</v>
      </c>
      <c r="H16" s="42">
        <f t="shared" si="0"/>
        <v>0.90095786450262305</v>
      </c>
      <c r="I16" s="42">
        <f t="shared" si="0"/>
        <v>0.90454955259750014</v>
      </c>
      <c r="J16" s="42">
        <f t="shared" si="0"/>
        <v>0.90303995902945744</v>
      </c>
      <c r="K16" s="43" t="s">
        <v>42</v>
      </c>
      <c r="L16" s="41" t="s">
        <v>42</v>
      </c>
      <c r="M16" s="44">
        <f>M15/M14</f>
        <v>0.95144523809523796</v>
      </c>
      <c r="N16" s="42">
        <f>N15/N14</f>
        <v>0.90234632106608137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0.5739467592592592</v>
      </c>
      <c r="F18" s="47">
        <v>0.53315972222222219</v>
      </c>
      <c r="G18" s="47">
        <v>0.52077546296296295</v>
      </c>
      <c r="H18" s="47">
        <v>0.52505787037037033</v>
      </c>
      <c r="I18" s="47">
        <v>0.43752314814814797</v>
      </c>
      <c r="J18" s="47">
        <v>0.33221064814814816</v>
      </c>
      <c r="K18" s="47" t="s">
        <v>42</v>
      </c>
      <c r="L18" s="46" t="s">
        <v>42</v>
      </c>
      <c r="M18" s="48">
        <v>0.82392361111111112</v>
      </c>
      <c r="N18" s="47">
        <v>0.79799768518518521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5</v>
      </c>
      <c r="G21" s="51">
        <v>6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837.20930232558146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287.68138615704999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762.00744553230925</v>
      </c>
      <c r="N33" s="35">
        <v>919.82972233167686</v>
      </c>
      <c r="O33" s="35">
        <v>752.06210736762898</v>
      </c>
      <c r="P33" s="34">
        <v>260.16199283821373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684.91501009523529</v>
      </c>
      <c r="W33" s="35">
        <v>955.97251122123521</v>
      </c>
      <c r="X33" s="37">
        <v>756.08126425512535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0.8790264577020972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0.92364538852401123</v>
      </c>
      <c r="N34" s="42">
        <f>N33/N32</f>
        <v>0.90847379983375487</v>
      </c>
      <c r="O34" s="42">
        <f>O33/O32</f>
        <v>0.90609892453931196</v>
      </c>
      <c r="P34" s="41">
        <f>P33/P32</f>
        <v>0.8672066427940458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0.92409168028722233</v>
      </c>
      <c r="W34" s="42">
        <f>W33/W32</f>
        <v>0.91045001068689069</v>
      </c>
      <c r="X34" s="45">
        <f>X33/X32</f>
        <v>0.90309706563806635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0.35069444444444442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0.43752314814814797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0.4121527777777777</v>
      </c>
      <c r="N36" s="47">
        <v>0.44133101851851864</v>
      </c>
      <c r="O36" s="47">
        <v>0.41879629629629644</v>
      </c>
      <c r="P36" s="46">
        <v>0.72103009259259265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0.8158912037037036</v>
      </c>
      <c r="W36" s="47">
        <v>1.0217708333333329</v>
      </c>
      <c r="X36" s="49">
        <v>0.99245370370370345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4.3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76EF-E676-4F67-A764-39A3B173EC32}">
  <sheetPr codeName="工作表41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67264</v>
      </c>
      <c r="E1" s="86" t="s">
        <v>3</v>
      </c>
      <c r="F1" s="87">
        <f>SUM(G5:G140)</f>
        <v>1349106.4299999997</v>
      </c>
      <c r="G1" s="88" t="s">
        <v>84</v>
      </c>
      <c r="H1" s="89" t="e">
        <f>#REF!+#REF!+#REF!+#REF!+L21+#REF!+L38+L55+L72+#REF!+#REF!+L89+L106+L123+L140</f>
        <v>#REF!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46277</v>
      </c>
      <c r="B2" s="348"/>
      <c r="C2" s="90" t="s">
        <v>40</v>
      </c>
      <c r="D2" s="91" t="e">
        <f>AVERAGE(#REF!,#REF!,#REF!,#REF!,N21,#REF!,N38,N55,N72,#REF!,#REF!,N89,N106,N123,N140)</f>
        <v>#REF!</v>
      </c>
      <c r="E2" s="91" t="s">
        <v>91</v>
      </c>
      <c r="F2" s="92">
        <f>F1/D1</f>
        <v>20.056886744766885</v>
      </c>
      <c r="G2" s="93" t="s">
        <v>92</v>
      </c>
      <c r="H2" s="94">
        <f>COUNT(H5:H140)</f>
        <v>8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944</v>
      </c>
      <c r="G5" s="146">
        <f t="shared" ref="G5:G9" si="0">E5*F5</f>
        <v>24204.16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3221.2095511531816</v>
      </c>
      <c r="N5" s="150">
        <f>M5/L5</f>
        <v>322.12095511531817</v>
      </c>
      <c r="O5" s="152">
        <f>L5-I5</f>
        <v>0</v>
      </c>
      <c r="P5" s="153">
        <f>N5-K5</f>
        <v>-37.879044884681832</v>
      </c>
      <c r="Q5" s="154">
        <f>N5/K5</f>
        <v>0.89478043087588377</v>
      </c>
      <c r="R5" s="302">
        <f>Q21</f>
        <v>0.8790264577020972</v>
      </c>
      <c r="S5" s="155">
        <v>0.29166666666666669</v>
      </c>
      <c r="T5" s="156">
        <v>0.30387731481481484</v>
      </c>
      <c r="U5" s="157"/>
      <c r="V5" s="158">
        <v>17.583457114649086</v>
      </c>
      <c r="W5" s="159"/>
      <c r="X5" s="160"/>
      <c r="Y5" s="305"/>
      <c r="Z5" s="306"/>
      <c r="AA5" s="113">
        <f>M5-J5</f>
        <v>-378.79044884681844</v>
      </c>
      <c r="AB5" s="154">
        <f>M5/J5</f>
        <v>0.89478043087588377</v>
      </c>
      <c r="AC5" s="307">
        <f>AB21</f>
        <v>0.87902645770209731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1523</v>
      </c>
      <c r="G6" s="101">
        <f t="shared" si="0"/>
        <v>44958.96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3158.5866732841941</v>
      </c>
      <c r="N6" s="104">
        <f>M6/L6</f>
        <v>287.14424302583581</v>
      </c>
      <c r="O6" s="106">
        <f>L6-I6</f>
        <v>0</v>
      </c>
      <c r="P6" s="107">
        <f>N6-K6</f>
        <v>-40.128484246891446</v>
      </c>
      <c r="Q6" s="108">
        <f>N6/K6</f>
        <v>0.87738518702338719</v>
      </c>
      <c r="R6" s="303"/>
      <c r="S6" s="46">
        <v>0.30694444444444446</v>
      </c>
      <c r="T6" s="47">
        <v>0.32702546296296298</v>
      </c>
      <c r="U6" s="109">
        <v>5</v>
      </c>
      <c r="V6" s="110">
        <v>28.930660910117147</v>
      </c>
      <c r="W6" s="111"/>
      <c r="X6" s="114"/>
      <c r="Y6" s="294"/>
      <c r="Z6" s="295"/>
      <c r="AA6" s="115">
        <f>M6-J6</f>
        <v>-441.41332671580585</v>
      </c>
      <c r="AB6" s="108">
        <f>M6/J6</f>
        <v>0.8773851870233873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1819</v>
      </c>
      <c r="G7" s="101">
        <f t="shared" si="0"/>
        <v>54297.15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3158.7320070652677</v>
      </c>
      <c r="N7" s="104">
        <f>M7/L7</f>
        <v>287.15745518775162</v>
      </c>
      <c r="O7" s="106">
        <f>L7-I7</f>
        <v>0</v>
      </c>
      <c r="P7" s="107">
        <f>N7-K7</f>
        <v>-40.115272084975629</v>
      </c>
      <c r="Q7" s="108">
        <f>N7/K7</f>
        <v>0.87742555751813001</v>
      </c>
      <c r="R7" s="303"/>
      <c r="S7" s="46">
        <v>0.3298611111111111</v>
      </c>
      <c r="T7" s="47">
        <v>0.35385416666666664</v>
      </c>
      <c r="U7" s="109">
        <v>5</v>
      </c>
      <c r="V7" s="110">
        <v>34.551839078428308</v>
      </c>
      <c r="W7" s="111"/>
      <c r="X7" s="114"/>
      <c r="Y7" s="294"/>
      <c r="Z7" s="295"/>
      <c r="AA7" s="115">
        <f>M7-J7</f>
        <v>-441.26799293473232</v>
      </c>
      <c r="AB7" s="108">
        <f>M7/J7</f>
        <v>0.87742555751812989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197</v>
      </c>
      <c r="G8" s="101">
        <f t="shared" si="0"/>
        <v>5910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3161.7192170292515</v>
      </c>
      <c r="N8" s="104">
        <f>M8/L8</f>
        <v>287.42901972993195</v>
      </c>
      <c r="O8" s="106">
        <f>L8-I8</f>
        <v>0</v>
      </c>
      <c r="P8" s="107">
        <f>N8-K8</f>
        <v>-39.8437075427953</v>
      </c>
      <c r="Q8" s="108">
        <f>N8/K8</f>
        <v>0.87825533806368106</v>
      </c>
      <c r="R8" s="303"/>
      <c r="S8" s="46">
        <v>0.35763888888888884</v>
      </c>
      <c r="T8" s="47">
        <v>0.36023148148148143</v>
      </c>
      <c r="U8" s="109">
        <v>5.4499999999999726</v>
      </c>
      <c r="V8" s="110">
        <v>3.7384723906970025</v>
      </c>
      <c r="W8" s="111"/>
      <c r="X8" s="114"/>
      <c r="Y8" s="294"/>
      <c r="Z8" s="295"/>
      <c r="AA8" s="115">
        <f>M8-J8</f>
        <v>-438.28078297074853</v>
      </c>
      <c r="AB8" s="108">
        <f>M8/J8</f>
        <v>0.87825533806368095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575</v>
      </c>
      <c r="G9" s="101">
        <f t="shared" si="0"/>
        <v>16427.75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3122.2287901058571</v>
      </c>
      <c r="N9" s="104">
        <f>M9/L9</f>
        <v>260.18573250882145</v>
      </c>
      <c r="O9" s="106">
        <f>L9-I9</f>
        <v>0</v>
      </c>
      <c r="P9" s="107">
        <f>N9-K9</f>
        <v>-39.814267491178555</v>
      </c>
      <c r="Q9" s="108">
        <f>N9/K9</f>
        <v>0.86728577502940485</v>
      </c>
      <c r="R9" s="303"/>
      <c r="S9" s="46">
        <v>0.36388888888888882</v>
      </c>
      <c r="T9" s="47">
        <v>0.37155092592592587</v>
      </c>
      <c r="U9" s="109">
        <v>5.2666666666666373</v>
      </c>
      <c r="V9" s="110">
        <v>11.049798819781653</v>
      </c>
      <c r="W9" s="111"/>
      <c r="X9" s="114"/>
      <c r="Y9" s="294"/>
      <c r="Z9" s="295"/>
      <c r="AA9" s="115">
        <f>M9-J9</f>
        <v>-477.77120989414288</v>
      </c>
      <c r="AB9" s="108">
        <f>M9/J9</f>
        <v>0.86728577502940474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3164.4952477275501</v>
      </c>
      <c r="N21" s="136">
        <f>M21/L21</f>
        <v>287.68138615704999</v>
      </c>
      <c r="O21" s="137">
        <f>L21-I21</f>
        <v>0</v>
      </c>
      <c r="P21" s="138">
        <f>N21-K21</f>
        <v>-39.591341115677267</v>
      </c>
      <c r="Q21" s="139">
        <f>N21/K21</f>
        <v>0.8790264577020972</v>
      </c>
      <c r="R21" s="304"/>
      <c r="S21" s="140">
        <v>0.29166666666666669</v>
      </c>
      <c r="T21" s="141">
        <v>0.43752314814814797</v>
      </c>
      <c r="U21" s="142"/>
      <c r="V21" s="164"/>
      <c r="W21" s="165"/>
      <c r="X21" s="136"/>
      <c r="Y21" s="290"/>
      <c r="Z21" s="291"/>
      <c r="AA21" s="166">
        <f>M21-J21</f>
        <v>-435.50475227244988</v>
      </c>
      <c r="AB21" s="139">
        <f>M21/J21</f>
        <v>0.87902645770209731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1105</v>
      </c>
      <c r="G22" s="146">
        <f t="shared" ref="G22:G24" si="5">E22*F22</f>
        <v>20475.650000000001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3048.883199137621</v>
      </c>
      <c r="N22" s="150">
        <f>M22/L22</f>
        <v>1016.2943997125403</v>
      </c>
      <c r="O22" s="152">
        <f>L22-I22</f>
        <v>0</v>
      </c>
      <c r="P22" s="153">
        <f>N22-K22</f>
        <v>-83.705600287459674</v>
      </c>
      <c r="Q22" s="154">
        <f>N22/K22</f>
        <v>0.92390399973867299</v>
      </c>
      <c r="R22" s="302">
        <f>Q38</f>
        <v>0.92364538852401123</v>
      </c>
      <c r="S22" s="155">
        <v>0.35069444444444442</v>
      </c>
      <c r="T22" s="156">
        <v>0.36578703703703702</v>
      </c>
      <c r="U22" s="157"/>
      <c r="V22" s="110">
        <v>21.745667403314435</v>
      </c>
      <c r="W22" s="159"/>
      <c r="X22" s="160"/>
      <c r="Y22" s="305"/>
      <c r="Z22" s="306"/>
      <c r="AA22" s="113">
        <f>M22-J22</f>
        <v>-251.11680086237902</v>
      </c>
      <c r="AB22" s="154">
        <f>M22/J22</f>
        <v>0.92390399973867299</v>
      </c>
      <c r="AC22" s="307">
        <f>AB38</f>
        <v>0.92364538852401123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1428</v>
      </c>
      <c r="G23" s="101">
        <f t="shared" si="5"/>
        <v>25546.920000000002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3046.8782420891584</v>
      </c>
      <c r="N23" s="104">
        <f>M23/L23</f>
        <v>761.71956052228961</v>
      </c>
      <c r="O23" s="106">
        <f>L23-I23</f>
        <v>0</v>
      </c>
      <c r="P23" s="107">
        <f>N23-K23</f>
        <v>-63.280439477710388</v>
      </c>
      <c r="Q23" s="108">
        <f>N23/K23</f>
        <v>0.92329643699671471</v>
      </c>
      <c r="R23" s="303"/>
      <c r="S23" s="46">
        <v>0.36874999999999997</v>
      </c>
      <c r="T23" s="47">
        <v>0.38827546296296295</v>
      </c>
      <c r="U23" s="109">
        <v>5</v>
      </c>
      <c r="V23" s="110">
        <v>28.120585462335917</v>
      </c>
      <c r="W23" s="111"/>
      <c r="X23" s="114"/>
      <c r="Y23" s="294"/>
      <c r="Z23" s="295"/>
      <c r="AA23" s="115">
        <f>M23-J23</f>
        <v>-253.12175791084155</v>
      </c>
      <c r="AB23" s="108">
        <f>M23/J23</f>
        <v>0.92329643699671471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1499</v>
      </c>
      <c r="G24" s="101">
        <f t="shared" si="5"/>
        <v>33457.68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3048.327905160932</v>
      </c>
      <c r="N24" s="104">
        <f>M24/L24</f>
        <v>609.66558103218642</v>
      </c>
      <c r="O24" s="106">
        <f>L24-I24</f>
        <v>0</v>
      </c>
      <c r="P24" s="107">
        <f>N24-K24</f>
        <v>-50.334418967813576</v>
      </c>
      <c r="Q24" s="108">
        <f>N24/K24</f>
        <v>0.92373572883664612</v>
      </c>
      <c r="R24" s="303"/>
      <c r="S24" s="46">
        <v>0.39166666666666661</v>
      </c>
      <c r="T24" s="47">
        <v>0.4121527777777777</v>
      </c>
      <c r="U24" s="109">
        <v>4.8833333333332707</v>
      </c>
      <c r="V24" s="110">
        <v>29.504699887347503</v>
      </c>
      <c r="W24" s="111"/>
      <c r="X24" s="114"/>
      <c r="Y24" s="294"/>
      <c r="Z24" s="295"/>
      <c r="AA24" s="115">
        <f>M24-J24</f>
        <v>-251.672094839068</v>
      </c>
      <c r="AB24" s="108">
        <f>M24/J24</f>
        <v>0.92373572883664601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3048.029782129237</v>
      </c>
      <c r="N38" s="136">
        <f t="shared" ref="N38:N45" si="10">M38/L38</f>
        <v>762.00744553230925</v>
      </c>
      <c r="O38" s="137">
        <f t="shared" ref="O38:O45" si="11">L38-I38</f>
        <v>0</v>
      </c>
      <c r="P38" s="138">
        <f t="shared" ref="P38:P45" si="12">N38-K38</f>
        <v>-62.992554467690752</v>
      </c>
      <c r="Q38" s="139">
        <f t="shared" ref="Q38:Q45" si="13">N38/K38</f>
        <v>0.92364538852401123</v>
      </c>
      <c r="R38" s="304"/>
      <c r="S38" s="140">
        <v>0.35069444444444442</v>
      </c>
      <c r="T38" s="141">
        <v>0.4121527777777777</v>
      </c>
      <c r="U38" s="142"/>
      <c r="V38" s="164"/>
      <c r="W38" s="97"/>
      <c r="X38" s="67"/>
      <c r="Y38" s="290"/>
      <c r="Z38" s="291"/>
      <c r="AA38" s="166">
        <f t="shared" ref="AA38:AA45" si="14">M38-J38</f>
        <v>-251.97021787076301</v>
      </c>
      <c r="AB38" s="139">
        <f t="shared" ref="AB38:AB45" si="15">M38/J38</f>
        <v>0.92364538852401123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838</v>
      </c>
      <c r="G39" s="146">
        <f t="shared" ref="G39:G45" si="16">E39*F39</f>
        <v>20799.16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3252.8256067804832</v>
      </c>
      <c r="N39" s="150">
        <f t="shared" si="10"/>
        <v>650.5651213560966</v>
      </c>
      <c r="O39" s="152">
        <f t="shared" si="11"/>
        <v>0</v>
      </c>
      <c r="P39" s="153">
        <f t="shared" si="12"/>
        <v>-69.434878643903403</v>
      </c>
      <c r="Q39" s="154">
        <f t="shared" si="13"/>
        <v>0.90356266855013412</v>
      </c>
      <c r="R39" s="302">
        <f>Q55</f>
        <v>0.90847379983375487</v>
      </c>
      <c r="S39" s="155">
        <v>0.25</v>
      </c>
      <c r="T39" s="156">
        <v>0.26072916666666668</v>
      </c>
      <c r="U39" s="157"/>
      <c r="V39" s="158">
        <v>15.457330357702496</v>
      </c>
      <c r="W39" s="159"/>
      <c r="X39" s="160"/>
      <c r="Y39" s="305"/>
      <c r="Z39" s="306"/>
      <c r="AA39" s="113">
        <f t="shared" si="14"/>
        <v>-347.17439321951679</v>
      </c>
      <c r="AB39" s="154">
        <f t="shared" si="15"/>
        <v>0.90356266855013423</v>
      </c>
      <c r="AC39" s="307">
        <f>AB55</f>
        <v>0.90847379983375487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484</v>
      </c>
      <c r="G40" s="101">
        <f t="shared" si="16"/>
        <v>10028.48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3251.272144512569</v>
      </c>
      <c r="N40" s="104">
        <f t="shared" si="10"/>
        <v>1083.7573815041897</v>
      </c>
      <c r="O40" s="106">
        <f t="shared" si="11"/>
        <v>0</v>
      </c>
      <c r="P40" s="107">
        <f t="shared" si="12"/>
        <v>-116.24261849581035</v>
      </c>
      <c r="Q40" s="108">
        <f t="shared" si="13"/>
        <v>0.90313115125349142</v>
      </c>
      <c r="R40" s="303"/>
      <c r="S40" s="46">
        <v>0.27013888888888893</v>
      </c>
      <c r="T40" s="47">
        <v>0.27633101851851855</v>
      </c>
      <c r="U40" s="109">
        <v>13.55000000000004</v>
      </c>
      <c r="V40" s="110">
        <v>8.9318884145127999</v>
      </c>
      <c r="W40" s="111"/>
      <c r="X40" s="114"/>
      <c r="Y40" s="294"/>
      <c r="Z40" s="295"/>
      <c r="AA40" s="115">
        <f t="shared" si="14"/>
        <v>-348.72785548743104</v>
      </c>
      <c r="AB40" s="108">
        <f t="shared" si="15"/>
        <v>0.90313115125349142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556</v>
      </c>
      <c r="G41" s="101">
        <f t="shared" si="16"/>
        <v>10108.08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3251.5293510876213</v>
      </c>
      <c r="N41" s="104">
        <f t="shared" si="10"/>
        <v>1083.8431170292072</v>
      </c>
      <c r="O41" s="106">
        <f t="shared" si="11"/>
        <v>0</v>
      </c>
      <c r="P41" s="107">
        <f t="shared" si="12"/>
        <v>-116.15688297079282</v>
      </c>
      <c r="Q41" s="108">
        <f t="shared" si="13"/>
        <v>0.90320259752433929</v>
      </c>
      <c r="R41" s="303"/>
      <c r="S41" s="46">
        <v>0.28611111111111115</v>
      </c>
      <c r="T41" s="47">
        <v>0.29322916666666671</v>
      </c>
      <c r="U41" s="109">
        <v>14.08333333333335</v>
      </c>
      <c r="V41" s="110">
        <v>10.259787440898</v>
      </c>
      <c r="W41" s="111"/>
      <c r="X41" s="114"/>
      <c r="Y41" s="294"/>
      <c r="Z41" s="295"/>
      <c r="AA41" s="115">
        <f t="shared" si="14"/>
        <v>-348.47064891237869</v>
      </c>
      <c r="AB41" s="108">
        <f t="shared" si="15"/>
        <v>0.90320259752433929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834</v>
      </c>
      <c r="G42" s="101">
        <f t="shared" si="16"/>
        <v>14236.380000000001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3049.953812857626</v>
      </c>
      <c r="N42" s="104">
        <f t="shared" si="10"/>
        <v>1016.6512709525419</v>
      </c>
      <c r="O42" s="106">
        <f t="shared" si="11"/>
        <v>0</v>
      </c>
      <c r="P42" s="107">
        <f t="shared" si="12"/>
        <v>-83.34872904745805</v>
      </c>
      <c r="Q42" s="108">
        <f t="shared" si="13"/>
        <v>0.92422842813867445</v>
      </c>
      <c r="R42" s="303"/>
      <c r="S42" s="46">
        <v>0.30277777777777781</v>
      </c>
      <c r="T42" s="47">
        <v>0.31416666666666671</v>
      </c>
      <c r="U42" s="109">
        <v>13.749999999999991</v>
      </c>
      <c r="V42" s="110">
        <v>16.406805830648132</v>
      </c>
      <c r="W42" s="111"/>
      <c r="X42" s="114"/>
      <c r="Y42" s="294"/>
      <c r="Z42" s="295"/>
      <c r="AA42" s="115">
        <f t="shared" si="14"/>
        <v>-250.04618714237404</v>
      </c>
      <c r="AB42" s="108">
        <f t="shared" si="15"/>
        <v>0.92422842813867456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2352</v>
      </c>
      <c r="G43" s="101">
        <f t="shared" si="16"/>
        <v>32998.559999999998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2769.9541676597842</v>
      </c>
      <c r="N43" s="104">
        <f t="shared" si="10"/>
        <v>923.31805588659472</v>
      </c>
      <c r="O43" s="106">
        <f t="shared" si="11"/>
        <v>0</v>
      </c>
      <c r="P43" s="107">
        <f t="shared" si="12"/>
        <v>-76.681944113405279</v>
      </c>
      <c r="Q43" s="108">
        <f t="shared" si="13"/>
        <v>0.92331805588659477</v>
      </c>
      <c r="R43" s="303"/>
      <c r="S43" s="46">
        <v>0.32430555555555562</v>
      </c>
      <c r="T43" s="47">
        <v>0.35967592592592601</v>
      </c>
      <c r="U43" s="109">
        <v>14.600000000000044</v>
      </c>
      <c r="V43" s="110">
        <v>50.946691337938724</v>
      </c>
      <c r="W43" s="111"/>
      <c r="X43" s="114"/>
      <c r="Y43" s="294"/>
      <c r="Z43" s="295"/>
      <c r="AA43" s="115">
        <f t="shared" si="14"/>
        <v>-230.04583234021584</v>
      </c>
      <c r="AB43" s="108">
        <f t="shared" si="15"/>
        <v>0.92331805588659477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3268</v>
      </c>
      <c r="G44" s="119">
        <f t="shared" si="16"/>
        <v>46667.040000000001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3250.5209830043245</v>
      </c>
      <c r="N44" s="104">
        <f t="shared" si="10"/>
        <v>1083.5069943347748</v>
      </c>
      <c r="O44" s="106">
        <f t="shared" si="11"/>
        <v>0</v>
      </c>
      <c r="P44" s="107">
        <f t="shared" si="12"/>
        <v>-116.49300566522516</v>
      </c>
      <c r="Q44" s="108">
        <f t="shared" si="13"/>
        <v>0.90292249527897905</v>
      </c>
      <c r="R44" s="303"/>
      <c r="S44" s="46">
        <v>0.36944444444444452</v>
      </c>
      <c r="T44" s="118">
        <v>0.41133101851851861</v>
      </c>
      <c r="U44" s="109">
        <v>14.066666666666654</v>
      </c>
      <c r="V44" s="110">
        <v>60.322637824897598</v>
      </c>
      <c r="W44" s="111"/>
      <c r="X44" s="114"/>
      <c r="Y44" s="294"/>
      <c r="Z44" s="295"/>
      <c r="AA44" s="115">
        <f t="shared" si="14"/>
        <v>-349.47901699567547</v>
      </c>
      <c r="AB44" s="108">
        <f t="shared" si="15"/>
        <v>0.90292249527897905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1599</v>
      </c>
      <c r="G45" s="119">
        <f t="shared" si="16"/>
        <v>39591.240000000005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3249.857270057832</v>
      </c>
      <c r="N45" s="104">
        <f t="shared" si="10"/>
        <v>812.464317514458</v>
      </c>
      <c r="O45" s="121">
        <f t="shared" si="11"/>
        <v>0</v>
      </c>
      <c r="P45" s="122">
        <f t="shared" si="12"/>
        <v>-87.535682485541997</v>
      </c>
      <c r="Q45" s="123">
        <f t="shared" si="13"/>
        <v>0.90273813057162</v>
      </c>
      <c r="R45" s="303"/>
      <c r="S45" s="46">
        <v>0.42083333333333345</v>
      </c>
      <c r="T45" s="118">
        <v>0.44133101851851864</v>
      </c>
      <c r="U45" s="109">
        <v>13.683333333333367</v>
      </c>
      <c r="V45" s="110">
        <v>29.521296483981502</v>
      </c>
      <c r="W45" s="111"/>
      <c r="X45" s="114"/>
      <c r="Y45" s="294"/>
      <c r="Z45" s="295"/>
      <c r="AA45" s="115">
        <f t="shared" si="14"/>
        <v>-350.14272994216799</v>
      </c>
      <c r="AB45" s="108">
        <f t="shared" si="15"/>
        <v>0.90273813057162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3153.7019051371776</v>
      </c>
      <c r="N55" s="136">
        <f t="shared" ref="N55:N62" si="22">M55/L55</f>
        <v>919.82972233167686</v>
      </c>
      <c r="O55" s="137">
        <f t="shared" ref="O55:O62" si="23">L55-I55</f>
        <v>0</v>
      </c>
      <c r="P55" s="138">
        <f t="shared" ref="P55:P62" si="24">N55-K55</f>
        <v>-92.670277668323251</v>
      </c>
      <c r="Q55" s="139">
        <f t="shared" ref="Q55:Q62" si="25">N55/K55</f>
        <v>0.90847379983375487</v>
      </c>
      <c r="R55" s="304"/>
      <c r="S55" s="140">
        <v>0.25</v>
      </c>
      <c r="T55" s="141">
        <v>0.44133101851851864</v>
      </c>
      <c r="U55" s="142"/>
      <c r="V55" s="164"/>
      <c r="W55" s="97"/>
      <c r="X55" s="67"/>
      <c r="Y55" s="290"/>
      <c r="Z55" s="291"/>
      <c r="AA55" s="166">
        <f t="shared" ref="AA55:AA62" si="26">M55-J55</f>
        <v>-317.72666629139394</v>
      </c>
      <c r="AB55" s="139">
        <f t="shared" ref="AB55:AB62" si="27">M55/J55</f>
        <v>0.90847379983375487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985</v>
      </c>
      <c r="G56" s="146">
        <f t="shared" ref="G56:G62" si="28">E56*F56</f>
        <v>17907.3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3250.3669600889798</v>
      </c>
      <c r="N56" s="150">
        <f t="shared" si="22"/>
        <v>1083.4556533629932</v>
      </c>
      <c r="O56" s="152">
        <f t="shared" si="23"/>
        <v>0</v>
      </c>
      <c r="P56" s="153">
        <f t="shared" si="24"/>
        <v>-116.54434663700681</v>
      </c>
      <c r="Q56" s="154">
        <f t="shared" si="25"/>
        <v>0.90287971113582766</v>
      </c>
      <c r="R56" s="302">
        <f>Q72</f>
        <v>0.90609892453931196</v>
      </c>
      <c r="S56" s="155">
        <v>0.25</v>
      </c>
      <c r="T56" s="156">
        <v>0.26261574074074073</v>
      </c>
      <c r="U56" s="157"/>
      <c r="V56" s="158">
        <v>18.182562377012999</v>
      </c>
      <c r="W56" s="156"/>
      <c r="X56" s="167"/>
      <c r="Y56" s="305"/>
      <c r="Z56" s="306"/>
      <c r="AA56" s="113">
        <f t="shared" si="26"/>
        <v>-349.63303991102021</v>
      </c>
      <c r="AB56" s="154">
        <f t="shared" si="27"/>
        <v>0.90287971113582777</v>
      </c>
      <c r="AC56" s="307">
        <f>AB72</f>
        <v>0.90609892453931196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778</v>
      </c>
      <c r="G57" s="101">
        <f t="shared" si="28"/>
        <v>23340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3251.7925397496901</v>
      </c>
      <c r="N57" s="104">
        <f t="shared" si="22"/>
        <v>812.94813493742254</v>
      </c>
      <c r="O57" s="106">
        <f t="shared" si="23"/>
        <v>0</v>
      </c>
      <c r="P57" s="107">
        <f t="shared" si="24"/>
        <v>-87.051865062577463</v>
      </c>
      <c r="Q57" s="108">
        <f t="shared" si="25"/>
        <v>0.90327570548602509</v>
      </c>
      <c r="R57" s="303"/>
      <c r="S57" s="46">
        <v>0.2729166666666667</v>
      </c>
      <c r="T57" s="47">
        <v>0.28288194444444448</v>
      </c>
      <c r="U57" s="109">
        <v>14.833333333333387</v>
      </c>
      <c r="V57" s="110">
        <v>14.355159325014393</v>
      </c>
      <c r="W57" s="111"/>
      <c r="X57" s="13"/>
      <c r="Y57" s="294"/>
      <c r="Z57" s="295"/>
      <c r="AA57" s="115">
        <f t="shared" si="26"/>
        <v>-348.20746025030985</v>
      </c>
      <c r="AB57" s="108">
        <f t="shared" si="27"/>
        <v>0.90327570548602509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755</v>
      </c>
      <c r="G58" s="101">
        <f t="shared" si="28"/>
        <v>22650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3052.8515456091604</v>
      </c>
      <c r="N58" s="104">
        <f t="shared" si="22"/>
        <v>763.21288640229011</v>
      </c>
      <c r="O58" s="106">
        <f t="shared" si="23"/>
        <v>0</v>
      </c>
      <c r="P58" s="107">
        <f t="shared" si="24"/>
        <v>-61.78711359770989</v>
      </c>
      <c r="Q58" s="108">
        <f t="shared" si="25"/>
        <v>0.92510652897247281</v>
      </c>
      <c r="R58" s="303"/>
      <c r="S58" s="46">
        <v>0.29305555555555562</v>
      </c>
      <c r="T58" s="47">
        <v>0.30335648148148153</v>
      </c>
      <c r="U58" s="109">
        <v>14.650000000000052</v>
      </c>
      <c r="V58" s="110">
        <v>14.8385859329301</v>
      </c>
      <c r="W58" s="111"/>
      <c r="X58" s="13"/>
      <c r="Y58" s="294"/>
      <c r="Z58" s="295"/>
      <c r="AA58" s="115">
        <f t="shared" si="26"/>
        <v>-247.14845439083956</v>
      </c>
      <c r="AB58" s="108">
        <f t="shared" si="27"/>
        <v>0.92510652897247281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1146</v>
      </c>
      <c r="G59" s="101">
        <f t="shared" si="28"/>
        <v>27274.799999999999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3253.7874729861355</v>
      </c>
      <c r="N59" s="104">
        <f t="shared" si="22"/>
        <v>813.44686824653388</v>
      </c>
      <c r="O59" s="106">
        <f t="shared" si="23"/>
        <v>0</v>
      </c>
      <c r="P59" s="107">
        <f t="shared" si="24"/>
        <v>-86.553131753466118</v>
      </c>
      <c r="Q59" s="108">
        <f t="shared" si="25"/>
        <v>0.90382985360725987</v>
      </c>
      <c r="R59" s="303"/>
      <c r="S59" s="46">
        <v>0.31250000000000011</v>
      </c>
      <c r="T59" s="47">
        <v>0.32716435185185194</v>
      </c>
      <c r="U59" s="109">
        <v>13.166666666666753</v>
      </c>
      <c r="V59" s="110">
        <v>21.13229599992777</v>
      </c>
      <c r="W59" s="111"/>
      <c r="X59" s="114"/>
      <c r="Y59" s="294"/>
      <c r="Z59" s="295"/>
      <c r="AA59" s="115">
        <f t="shared" si="26"/>
        <v>-346.21252701386447</v>
      </c>
      <c r="AB59" s="108">
        <f t="shared" si="27"/>
        <v>0.90382985360725987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597</v>
      </c>
      <c r="G60" s="101">
        <f t="shared" si="28"/>
        <v>14942.91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3254.0486499761355</v>
      </c>
      <c r="N60" s="104">
        <f t="shared" si="22"/>
        <v>650.80972999522714</v>
      </c>
      <c r="O60" s="106">
        <f t="shared" si="23"/>
        <v>0</v>
      </c>
      <c r="P60" s="107">
        <f t="shared" si="24"/>
        <v>-69.190270004772856</v>
      </c>
      <c r="Q60" s="108">
        <f t="shared" si="25"/>
        <v>0.90390240277114886</v>
      </c>
      <c r="R60" s="303"/>
      <c r="S60" s="46">
        <v>0.33680555555555569</v>
      </c>
      <c r="T60" s="47">
        <v>0.34444444444444455</v>
      </c>
      <c r="U60" s="109">
        <v>13.883333333333399</v>
      </c>
      <c r="V60" s="110">
        <v>11.007825589904041</v>
      </c>
      <c r="W60" s="111"/>
      <c r="X60" s="114"/>
      <c r="Y60" s="294"/>
      <c r="Z60" s="295"/>
      <c r="AA60" s="115">
        <f t="shared" si="26"/>
        <v>-345.95135002386451</v>
      </c>
      <c r="AB60" s="108">
        <f t="shared" si="27"/>
        <v>0.90390240277114875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1420</v>
      </c>
      <c r="G61" s="119">
        <f t="shared" si="28"/>
        <v>39021.599999999999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3249.0028519953826</v>
      </c>
      <c r="N61" s="104">
        <f t="shared" si="22"/>
        <v>649.80057039907649</v>
      </c>
      <c r="O61" s="106">
        <f t="shared" si="23"/>
        <v>0</v>
      </c>
      <c r="P61" s="107">
        <f t="shared" si="24"/>
        <v>-70.199429600923509</v>
      </c>
      <c r="Q61" s="108">
        <f t="shared" si="25"/>
        <v>0.9025007922209396</v>
      </c>
      <c r="R61" s="303"/>
      <c r="S61" s="46">
        <v>0.35486111111111124</v>
      </c>
      <c r="T61" s="118">
        <v>0.37306712962962973</v>
      </c>
      <c r="U61" s="109">
        <v>15.000000000000027</v>
      </c>
      <c r="V61" s="110">
        <v>26.2234303511535</v>
      </c>
      <c r="W61" s="111"/>
      <c r="X61" s="49"/>
      <c r="Y61" s="294"/>
      <c r="Z61" s="295"/>
      <c r="AA61" s="115">
        <f t="shared" si="26"/>
        <v>-350.99714800461743</v>
      </c>
      <c r="AB61" s="108">
        <f t="shared" si="27"/>
        <v>0.9025007922209396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2767</v>
      </c>
      <c r="G62" s="119">
        <f t="shared" si="28"/>
        <v>46098.22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3250.0132006233821</v>
      </c>
      <c r="N62" s="104">
        <f t="shared" si="22"/>
        <v>650.00264012467642</v>
      </c>
      <c r="O62" s="121">
        <f t="shared" si="23"/>
        <v>0</v>
      </c>
      <c r="P62" s="122">
        <f t="shared" si="24"/>
        <v>-69.997359875323582</v>
      </c>
      <c r="Q62" s="123">
        <f t="shared" si="25"/>
        <v>0.90278144461760612</v>
      </c>
      <c r="R62" s="303"/>
      <c r="S62" s="46">
        <v>0.38333333333333347</v>
      </c>
      <c r="T62" s="118">
        <v>0.41879629629629644</v>
      </c>
      <c r="U62" s="109">
        <v>14.783333333333379</v>
      </c>
      <c r="V62" s="110">
        <v>51.082869438239776</v>
      </c>
      <c r="W62" s="111"/>
      <c r="X62" s="114"/>
      <c r="Y62" s="294"/>
      <c r="Z62" s="295"/>
      <c r="AA62" s="115">
        <f t="shared" si="26"/>
        <v>-349.98679937661791</v>
      </c>
      <c r="AB62" s="108">
        <f t="shared" si="27"/>
        <v>0.90278144461760612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3223.1233172898383</v>
      </c>
      <c r="N72" s="136">
        <f>M72/L72</f>
        <v>752.06210736762898</v>
      </c>
      <c r="O72" s="137">
        <f>L72-I72</f>
        <v>0</v>
      </c>
      <c r="P72" s="138">
        <f>N72-K72</f>
        <v>-77.937892632371131</v>
      </c>
      <c r="Q72" s="139">
        <f>N72/K72</f>
        <v>0.90609892453931196</v>
      </c>
      <c r="R72" s="304"/>
      <c r="S72" s="140">
        <v>0.25</v>
      </c>
      <c r="T72" s="141">
        <v>0.41879629629629644</v>
      </c>
      <c r="U72" s="142"/>
      <c r="V72" s="164"/>
      <c r="W72" s="165"/>
      <c r="X72" s="136"/>
      <c r="Y72" s="290"/>
      <c r="Z72" s="291"/>
      <c r="AA72" s="166">
        <f>M72-J72</f>
        <v>-334.01953985301907</v>
      </c>
      <c r="AB72" s="139">
        <f>M72/J72</f>
        <v>0.90609892453931196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952</v>
      </c>
      <c r="G73" s="146">
        <f t="shared" ref="G73" si="33">E73*F73</f>
        <v>27198.639999999999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3121.943914058565</v>
      </c>
      <c r="N73" s="150">
        <f>M73/L73</f>
        <v>260.16199283821373</v>
      </c>
      <c r="O73" s="152">
        <f>L73-I73</f>
        <v>0</v>
      </c>
      <c r="P73" s="153">
        <f>N73-K73</f>
        <v>-39.838007161786265</v>
      </c>
      <c r="Q73" s="154">
        <f>N73/K73</f>
        <v>0.8672066427940458</v>
      </c>
      <c r="R73" s="302">
        <f>Q89</f>
        <v>0.8672066427940458</v>
      </c>
      <c r="S73" s="155">
        <v>0.70833333333333337</v>
      </c>
      <c r="T73" s="156">
        <v>0.72103009259259265</v>
      </c>
      <c r="U73" s="157"/>
      <c r="V73" s="158">
        <v>18.296292813839599</v>
      </c>
      <c r="W73" s="156"/>
      <c r="X73" s="167"/>
      <c r="Y73" s="305"/>
      <c r="Z73" s="306"/>
      <c r="AA73" s="113">
        <f>M73-J73</f>
        <v>-478.05608594143496</v>
      </c>
      <c r="AB73" s="154">
        <f>M73/J73</f>
        <v>0.8672066427940458</v>
      </c>
      <c r="AC73" s="307">
        <f>AB89</f>
        <v>0.8672066427940458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3121.943914058565</v>
      </c>
      <c r="N89" s="136">
        <f>M89/L89</f>
        <v>260.16199283821373</v>
      </c>
      <c r="O89" s="137">
        <f>L89-I89</f>
        <v>0</v>
      </c>
      <c r="P89" s="138">
        <f>N89-K89</f>
        <v>-39.838007161786265</v>
      </c>
      <c r="Q89" s="139">
        <f>N89/K89</f>
        <v>0.8672066427940458</v>
      </c>
      <c r="R89" s="304"/>
      <c r="S89" s="140">
        <v>0.70833333333333337</v>
      </c>
      <c r="T89" s="141">
        <v>0.72103009259259265</v>
      </c>
      <c r="U89" s="142"/>
      <c r="V89" s="164"/>
      <c r="W89" s="165"/>
      <c r="X89" s="136"/>
      <c r="Y89" s="290"/>
      <c r="Z89" s="291"/>
      <c r="AA89" s="166">
        <f>M89-J89</f>
        <v>-478.05608594143496</v>
      </c>
      <c r="AB89" s="139">
        <f>M89/J89</f>
        <v>0.8672066427940458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769</v>
      </c>
      <c r="G90" s="146">
        <f t="shared" ref="G90:G93" si="37">E90*F90</f>
        <v>18871.259999999998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2772.8923800015937</v>
      </c>
      <c r="N90" s="150">
        <f>M90/L90</f>
        <v>693.22309500039842</v>
      </c>
      <c r="O90" s="152">
        <f>L90-I90</f>
        <v>0</v>
      </c>
      <c r="P90" s="153">
        <f>N90-K90</f>
        <v>-56.776904999601584</v>
      </c>
      <c r="Q90" s="154">
        <f>N90/K90</f>
        <v>0.92429746000053126</v>
      </c>
      <c r="R90" s="302">
        <f>Q106</f>
        <v>0.92409168028722233</v>
      </c>
      <c r="S90" s="155">
        <v>0.70833333333333337</v>
      </c>
      <c r="T90" s="156">
        <v>0.71988425925925925</v>
      </c>
      <c r="U90" s="157"/>
      <c r="V90" s="158">
        <v>16.639664897479172</v>
      </c>
      <c r="W90" s="159"/>
      <c r="X90" s="160"/>
      <c r="Y90" s="305"/>
      <c r="Z90" s="306"/>
      <c r="AA90" s="113">
        <f>M90-J90</f>
        <v>-227.10761999840634</v>
      </c>
      <c r="AB90" s="154">
        <f>M90/J90</f>
        <v>0.92429746000053126</v>
      </c>
      <c r="AC90" s="307">
        <f>AB106</f>
        <v>0.92409168028722222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555</v>
      </c>
      <c r="G91" s="101">
        <f t="shared" si="37"/>
        <v>13503.15</v>
      </c>
      <c r="H91" s="26"/>
      <c r="I91" s="102">
        <v>4</v>
      </c>
      <c r="J91" s="103">
        <v>3000</v>
      </c>
      <c r="K91" s="104">
        <f t="shared" ref="K91:K133" si="38">J91/I91</f>
        <v>750</v>
      </c>
      <c r="L91" s="105">
        <v>4</v>
      </c>
      <c r="M91" s="103">
        <f>F91/V91*60</f>
        <v>2774.334302075647</v>
      </c>
      <c r="N91" s="104">
        <f>M91/L91</f>
        <v>693.58357551891174</v>
      </c>
      <c r="O91" s="106">
        <f>L91-I91</f>
        <v>0</v>
      </c>
      <c r="P91" s="107">
        <f>N91-K91</f>
        <v>-56.416424481088256</v>
      </c>
      <c r="Q91" s="108">
        <f>N91/K91</f>
        <v>0.92477810069188238</v>
      </c>
      <c r="R91" s="303"/>
      <c r="S91" s="46">
        <v>0.72291666666666665</v>
      </c>
      <c r="T91" s="47">
        <v>0.73124999999999996</v>
      </c>
      <c r="U91" s="109">
        <v>5</v>
      </c>
      <c r="V91" s="110">
        <v>12.002879384465764</v>
      </c>
      <c r="W91" s="111"/>
      <c r="X91" s="114"/>
      <c r="Y91" s="294"/>
      <c r="Z91" s="295"/>
      <c r="AA91" s="115">
        <f>M91-J91</f>
        <v>-225.66569792435303</v>
      </c>
      <c r="AB91" s="108">
        <f>M91/J91</f>
        <v>0.92477810069188238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1954</v>
      </c>
      <c r="G92" s="101">
        <f t="shared" si="37"/>
        <v>43613.279999999999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3046.4215275948254</v>
      </c>
      <c r="N92" s="104">
        <f>M92/L92</f>
        <v>609.28430551896508</v>
      </c>
      <c r="O92" s="106">
        <f>L92-I92</f>
        <v>0</v>
      </c>
      <c r="P92" s="107">
        <f>N92-K92</f>
        <v>-50.715694481034916</v>
      </c>
      <c r="Q92" s="108">
        <f>N92/K92</f>
        <v>0.9231580386650986</v>
      </c>
      <c r="R92" s="303"/>
      <c r="S92" s="46">
        <v>0.73472222222222217</v>
      </c>
      <c r="T92" s="47">
        <v>0.7614467592592592</v>
      </c>
      <c r="U92" s="109">
        <v>4.9999999999999822</v>
      </c>
      <c r="V92" s="110">
        <v>38.484496954222202</v>
      </c>
      <c r="W92" s="111"/>
      <c r="X92" s="114"/>
      <c r="Y92" s="294"/>
      <c r="Z92" s="295"/>
      <c r="AA92" s="115">
        <f>M92-J92</f>
        <v>-253.57847240517458</v>
      </c>
      <c r="AB92" s="108">
        <f>M92/J92</f>
        <v>0.9231580386650986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3756</v>
      </c>
      <c r="G93" s="101">
        <f t="shared" si="37"/>
        <v>67194.84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3049.9069619469356</v>
      </c>
      <c r="N93" s="104">
        <f>M93/L93</f>
        <v>762.47674048673389</v>
      </c>
      <c r="O93" s="106">
        <f>L93-I93</f>
        <v>0</v>
      </c>
      <c r="P93" s="107">
        <f>N93-K93</f>
        <v>-62.523259513266112</v>
      </c>
      <c r="Q93" s="108">
        <f>N93/K93</f>
        <v>0.9242142308930108</v>
      </c>
      <c r="R93" s="303"/>
      <c r="S93" s="46">
        <v>0.76458333333333328</v>
      </c>
      <c r="T93" s="47">
        <v>0.8158912037037036</v>
      </c>
      <c r="U93" s="109">
        <v>4.5166666666666799</v>
      </c>
      <c r="V93" s="110">
        <v>73.890778575140345</v>
      </c>
      <c r="W93" s="111"/>
      <c r="X93" s="114"/>
      <c r="Y93" s="294"/>
      <c r="Z93" s="295"/>
      <c r="AA93" s="115">
        <f>M93-J93</f>
        <v>-250.09303805306445</v>
      </c>
      <c r="AB93" s="108">
        <f>M93/J93</f>
        <v>0.9242142308930108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2910.8887929047501</v>
      </c>
      <c r="N106" s="136">
        <f t="shared" ref="N106:N116" si="42">M106/L106</f>
        <v>684.91501009523529</v>
      </c>
      <c r="O106" s="137">
        <f t="shared" ref="O106:O116" si="43">L106-I106</f>
        <v>0</v>
      </c>
      <c r="P106" s="138">
        <f t="shared" ref="P106:P116" si="44">N106-K106</f>
        <v>-56.261460492999959</v>
      </c>
      <c r="Q106" s="139">
        <f t="shared" ref="Q106:Q116" si="45">N106/K106</f>
        <v>0.92409168028722233</v>
      </c>
      <c r="R106" s="304"/>
      <c r="S106" s="140">
        <v>0.70833333333333337</v>
      </c>
      <c r="T106" s="141">
        <v>0.8158912037037036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-239.11120709524994</v>
      </c>
      <c r="AB106" s="139">
        <f t="shared" ref="AB106:AB116" si="47">M106/J106</f>
        <v>0.92409168028722222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590</v>
      </c>
      <c r="G107" s="146">
        <f t="shared" ref="G107:G116" si="48">E107*F107</f>
        <v>10726.2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2771.3326110420721</v>
      </c>
      <c r="N107" s="150">
        <f t="shared" si="42"/>
        <v>923.77753701402401</v>
      </c>
      <c r="O107" s="152">
        <f t="shared" si="43"/>
        <v>0</v>
      </c>
      <c r="P107" s="153">
        <f t="shared" si="44"/>
        <v>-76.222462985975994</v>
      </c>
      <c r="Q107" s="154">
        <f t="shared" si="45"/>
        <v>0.92377753701402399</v>
      </c>
      <c r="R107" s="302">
        <f>Q123</f>
        <v>0.91045001068689069</v>
      </c>
      <c r="S107" s="155">
        <v>0.70833333333333337</v>
      </c>
      <c r="T107" s="156">
        <v>0.71719907407407413</v>
      </c>
      <c r="U107" s="157"/>
      <c r="V107" s="158">
        <v>12.773638161999237</v>
      </c>
      <c r="W107" s="159"/>
      <c r="X107" s="160"/>
      <c r="Y107" s="305"/>
      <c r="Z107" s="306"/>
      <c r="AA107" s="113">
        <f t="shared" si="46"/>
        <v>-228.66738895792787</v>
      </c>
      <c r="AB107" s="154">
        <f t="shared" si="47"/>
        <v>0.9237775370140241</v>
      </c>
      <c r="AC107" s="307">
        <f>AB123</f>
        <v>0.91045001068689069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827</v>
      </c>
      <c r="G108" s="101">
        <f t="shared" si="48"/>
        <v>15034.86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3250.3602435477392</v>
      </c>
      <c r="N108" s="104">
        <f t="shared" si="42"/>
        <v>1083.453414515913</v>
      </c>
      <c r="O108" s="106">
        <f t="shared" si="43"/>
        <v>0</v>
      </c>
      <c r="P108" s="107">
        <f t="shared" si="44"/>
        <v>-116.54658548408702</v>
      </c>
      <c r="Q108" s="108">
        <f t="shared" si="45"/>
        <v>0.90287784542992744</v>
      </c>
      <c r="R108" s="303"/>
      <c r="S108" s="46">
        <v>0.7270833333333333</v>
      </c>
      <c r="T108" s="47">
        <v>0.73767361111111107</v>
      </c>
      <c r="U108" s="109">
        <v>14.233333333333213</v>
      </c>
      <c r="V108" s="110">
        <v>15.266000160597649</v>
      </c>
      <c r="W108" s="111"/>
      <c r="X108" s="114"/>
      <c r="Y108" s="294"/>
      <c r="Z108" s="295"/>
      <c r="AA108" s="115">
        <f t="shared" si="46"/>
        <v>-349.63975645226083</v>
      </c>
      <c r="AB108" s="108">
        <f t="shared" si="47"/>
        <v>0.90287784542992755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878</v>
      </c>
      <c r="G109" s="101">
        <f t="shared" si="48"/>
        <v>14662.599999999999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3250.60229018584</v>
      </c>
      <c r="N109" s="104">
        <f t="shared" si="42"/>
        <v>1083.5340967286133</v>
      </c>
      <c r="O109" s="106">
        <f t="shared" si="43"/>
        <v>0</v>
      </c>
      <c r="P109" s="107">
        <f t="shared" si="44"/>
        <v>-116.46590327138665</v>
      </c>
      <c r="Q109" s="108">
        <f t="shared" si="45"/>
        <v>0.90294508060717782</v>
      </c>
      <c r="R109" s="303"/>
      <c r="S109" s="46">
        <v>0.74791666666666656</v>
      </c>
      <c r="T109" s="47">
        <v>0.75916666666666655</v>
      </c>
      <c r="U109" s="109">
        <v>14.749999999999908</v>
      </c>
      <c r="V109" s="110">
        <v>16.206227430236702</v>
      </c>
      <c r="W109" s="111"/>
      <c r="X109" s="114"/>
      <c r="Y109" s="294"/>
      <c r="Z109" s="295"/>
      <c r="AA109" s="115">
        <f t="shared" si="46"/>
        <v>-349.39770981415995</v>
      </c>
      <c r="AB109" s="108">
        <f t="shared" si="47"/>
        <v>0.90294508060717782</v>
      </c>
      <c r="AC109" s="308"/>
    </row>
    <row r="110" spans="1:29" ht="15.75" customHeight="1">
      <c r="A110" s="311"/>
      <c r="B110" s="98" t="s">
        <v>118</v>
      </c>
      <c r="C110" s="292" t="s">
        <v>228</v>
      </c>
      <c r="D110" s="293"/>
      <c r="E110" s="99">
        <v>23.8</v>
      </c>
      <c r="F110" s="100">
        <v>514</v>
      </c>
      <c r="G110" s="101">
        <f t="shared" si="48"/>
        <v>12233.2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3252.8938923860683</v>
      </c>
      <c r="N110" s="104">
        <f t="shared" si="42"/>
        <v>813.22347309651707</v>
      </c>
      <c r="O110" s="106">
        <f t="shared" si="43"/>
        <v>0</v>
      </c>
      <c r="P110" s="107">
        <f t="shared" si="44"/>
        <v>-86.776526903482932</v>
      </c>
      <c r="Q110" s="108">
        <f t="shared" si="45"/>
        <v>0.9035816367739079</v>
      </c>
      <c r="R110" s="303"/>
      <c r="S110" s="46">
        <v>0.76874999999999982</v>
      </c>
      <c r="T110" s="47">
        <v>0.77532407407407389</v>
      </c>
      <c r="U110" s="109">
        <v>13.799999999999919</v>
      </c>
      <c r="V110" s="110">
        <v>9.4807888053729883</v>
      </c>
      <c r="W110" s="111"/>
      <c r="X110" s="114"/>
      <c r="Y110" s="294"/>
      <c r="Z110" s="295"/>
      <c r="AA110" s="115">
        <f t="shared" si="46"/>
        <v>-347.10610761393173</v>
      </c>
      <c r="AB110" s="108">
        <f t="shared" si="47"/>
        <v>0.9035816367739079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2150</v>
      </c>
      <c r="G111" s="101">
        <f t="shared" si="48"/>
        <v>30164.5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2770.8740012973908</v>
      </c>
      <c r="N111" s="104">
        <f t="shared" si="42"/>
        <v>923.62466709913031</v>
      </c>
      <c r="O111" s="106">
        <f t="shared" si="43"/>
        <v>0</v>
      </c>
      <c r="P111" s="107">
        <f t="shared" si="44"/>
        <v>-76.375332900869694</v>
      </c>
      <c r="Q111" s="108">
        <f t="shared" si="45"/>
        <v>0.92362466709913027</v>
      </c>
      <c r="R111" s="303"/>
      <c r="S111" s="46">
        <v>0.78541666666666643</v>
      </c>
      <c r="T111" s="47">
        <v>0.81774305555555538</v>
      </c>
      <c r="U111" s="109">
        <v>14.53333333333326</v>
      </c>
      <c r="V111" s="110">
        <v>46.555707671875034</v>
      </c>
      <c r="W111" s="111"/>
      <c r="X111" s="114"/>
      <c r="Y111" s="294"/>
      <c r="Z111" s="295"/>
      <c r="AA111" s="115">
        <f t="shared" si="46"/>
        <v>-229.12599870260919</v>
      </c>
      <c r="AB111" s="108">
        <f t="shared" si="47"/>
        <v>0.92362466709913027</v>
      </c>
      <c r="AC111" s="308"/>
    </row>
    <row r="112" spans="1:29" ht="15.75" customHeight="1">
      <c r="A112" s="311"/>
      <c r="B112" s="98" t="s">
        <v>118</v>
      </c>
      <c r="C112" s="292" t="s">
        <v>141</v>
      </c>
      <c r="D112" s="293"/>
      <c r="E112" s="99">
        <v>14.28</v>
      </c>
      <c r="F112" s="100">
        <v>2670</v>
      </c>
      <c r="G112" s="119">
        <f t="shared" si="48"/>
        <v>38127.599999999999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3249.9784079474452</v>
      </c>
      <c r="N112" s="104">
        <f t="shared" si="42"/>
        <v>1083.3261359824817</v>
      </c>
      <c r="O112" s="106">
        <f t="shared" si="43"/>
        <v>0</v>
      </c>
      <c r="P112" s="107">
        <f t="shared" si="44"/>
        <v>-116.67386401751833</v>
      </c>
      <c r="Q112" s="108">
        <f t="shared" si="45"/>
        <v>0.90277177998540137</v>
      </c>
      <c r="R112" s="303"/>
      <c r="S112" s="46">
        <v>0.82708333333333306</v>
      </c>
      <c r="T112" s="118">
        <v>0.86130787037037004</v>
      </c>
      <c r="U112" s="109">
        <v>13.449999999999864</v>
      </c>
      <c r="V112" s="110">
        <v>49.292635178205948</v>
      </c>
      <c r="W112" s="111"/>
      <c r="X112" s="114"/>
      <c r="Y112" s="294"/>
      <c r="Z112" s="295"/>
      <c r="AA112" s="115">
        <f t="shared" si="46"/>
        <v>-350.02159205255475</v>
      </c>
      <c r="AB112" s="108">
        <f t="shared" si="47"/>
        <v>0.90277177998540148</v>
      </c>
      <c r="AC112" s="308"/>
    </row>
    <row r="113" spans="1:29" ht="15.75" customHeight="1">
      <c r="A113" s="311"/>
      <c r="B113" s="98" t="s">
        <v>118</v>
      </c>
      <c r="C113" s="292" t="s">
        <v>140</v>
      </c>
      <c r="D113" s="293"/>
      <c r="E113" s="99">
        <v>18.18</v>
      </c>
      <c r="F113" s="100">
        <v>759</v>
      </c>
      <c r="G113" s="119">
        <f t="shared" si="48"/>
        <v>13798.619999999999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2771.3326110420721</v>
      </c>
      <c r="N113" s="104">
        <f t="shared" si="42"/>
        <v>923.77753701402401</v>
      </c>
      <c r="O113" s="121">
        <f t="shared" si="43"/>
        <v>0</v>
      </c>
      <c r="P113" s="122">
        <f t="shared" si="44"/>
        <v>-76.222462985975994</v>
      </c>
      <c r="Q113" s="123">
        <f t="shared" si="45"/>
        <v>0.92377753701402399</v>
      </c>
      <c r="R113" s="303"/>
      <c r="S113" s="46">
        <v>0.87083333333333302</v>
      </c>
      <c r="T113" s="118">
        <v>0.88223379629629595</v>
      </c>
      <c r="U113" s="109">
        <v>13.716666666666679</v>
      </c>
      <c r="V113" s="110">
        <v>16.432527737215967</v>
      </c>
      <c r="W113" s="111"/>
      <c r="X113" s="114"/>
      <c r="Y113" s="294"/>
      <c r="Z113" s="295"/>
      <c r="AA113" s="115">
        <f t="shared" si="46"/>
        <v>-228.66738895792787</v>
      </c>
      <c r="AB113" s="108">
        <f t="shared" si="47"/>
        <v>0.9237775370140241</v>
      </c>
      <c r="AC113" s="308"/>
    </row>
    <row r="114" spans="1:29" ht="15.75" customHeight="1">
      <c r="A114" s="311"/>
      <c r="B114" s="98" t="s">
        <v>118</v>
      </c>
      <c r="C114" s="292" t="s">
        <v>228</v>
      </c>
      <c r="D114" s="293"/>
      <c r="E114" s="99">
        <v>23.8</v>
      </c>
      <c r="F114" s="100">
        <v>723</v>
      </c>
      <c r="G114" s="119">
        <f t="shared" si="48"/>
        <v>17207.400000000001</v>
      </c>
      <c r="H114" s="26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3252.8938923860678</v>
      </c>
      <c r="N114" s="104">
        <f t="shared" si="42"/>
        <v>813.22347309651695</v>
      </c>
      <c r="O114" s="121">
        <f t="shared" si="43"/>
        <v>0</v>
      </c>
      <c r="P114" s="122">
        <f t="shared" si="44"/>
        <v>-86.776526903483045</v>
      </c>
      <c r="Q114" s="123">
        <f t="shared" si="45"/>
        <v>0.90358163677390768</v>
      </c>
      <c r="R114" s="303"/>
      <c r="S114" s="46">
        <v>0.89166666666666627</v>
      </c>
      <c r="T114" s="118">
        <v>0.90092592592592557</v>
      </c>
      <c r="U114" s="109">
        <v>13.583333333333272</v>
      </c>
      <c r="V114" s="110">
        <v>13.335817716507142</v>
      </c>
      <c r="W114" s="111"/>
      <c r="X114" s="114"/>
      <c r="Y114" s="294"/>
      <c r="Z114" s="295"/>
      <c r="AA114" s="115">
        <f t="shared" si="46"/>
        <v>-347.10610761393218</v>
      </c>
      <c r="AB114" s="108">
        <f t="shared" si="47"/>
        <v>0.90358163677390768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3177</v>
      </c>
      <c r="G115" s="119">
        <f t="shared" si="48"/>
        <v>44573.31</v>
      </c>
      <c r="H115" s="26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2770.8740012973908</v>
      </c>
      <c r="N115" s="104">
        <f t="shared" si="42"/>
        <v>923.62466709913031</v>
      </c>
      <c r="O115" s="121">
        <f t="shared" si="43"/>
        <v>0</v>
      </c>
      <c r="P115" s="122">
        <f t="shared" si="44"/>
        <v>-76.375332900869694</v>
      </c>
      <c r="Q115" s="123">
        <f t="shared" si="45"/>
        <v>0.92362466709913027</v>
      </c>
      <c r="R115" s="303"/>
      <c r="S115" s="46">
        <v>0.91041666666666621</v>
      </c>
      <c r="T115" s="118">
        <v>0.95818287037036987</v>
      </c>
      <c r="U115" s="109">
        <v>13.666666666666512</v>
      </c>
      <c r="V115" s="110">
        <v>68.794178266766039</v>
      </c>
      <c r="W115" s="111"/>
      <c r="X115" s="114"/>
      <c r="Y115" s="294"/>
      <c r="Z115" s="295"/>
      <c r="AA115" s="115">
        <f t="shared" si="46"/>
        <v>-229.12599870260919</v>
      </c>
      <c r="AB115" s="108">
        <f t="shared" si="47"/>
        <v>0.92362466709913027</v>
      </c>
      <c r="AC115" s="308"/>
    </row>
    <row r="116" spans="1:29" ht="15.75" customHeight="1">
      <c r="A116" s="311"/>
      <c r="B116" s="98" t="s">
        <v>118</v>
      </c>
      <c r="C116" s="292" t="s">
        <v>141</v>
      </c>
      <c r="D116" s="293"/>
      <c r="E116" s="99">
        <v>14.28</v>
      </c>
      <c r="F116" s="100">
        <v>4244</v>
      </c>
      <c r="G116" s="119">
        <f t="shared" si="48"/>
        <v>60604.32</v>
      </c>
      <c r="H116" s="26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3249.9784079474452</v>
      </c>
      <c r="N116" s="104">
        <f t="shared" si="42"/>
        <v>1083.3261359824817</v>
      </c>
      <c r="O116" s="121">
        <f t="shared" si="43"/>
        <v>0</v>
      </c>
      <c r="P116" s="122">
        <f t="shared" si="44"/>
        <v>-116.67386401751833</v>
      </c>
      <c r="Q116" s="123">
        <f t="shared" si="45"/>
        <v>0.90277177998540137</v>
      </c>
      <c r="R116" s="303"/>
      <c r="S116" s="46">
        <v>0.96736111111111067</v>
      </c>
      <c r="T116" s="118">
        <v>1.0217708333333329</v>
      </c>
      <c r="U116" s="109">
        <v>13.216666666666761</v>
      </c>
      <c r="V116" s="110">
        <v>78.351289773897392</v>
      </c>
      <c r="W116" s="111"/>
      <c r="X116" s="114"/>
      <c r="Y116" s="294"/>
      <c r="Z116" s="295"/>
      <c r="AA116" s="115">
        <f t="shared" si="46"/>
        <v>-350.02159205255475</v>
      </c>
      <c r="AB116" s="108">
        <f t="shared" si="47"/>
        <v>0.90277177998540148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3059.1120359079528</v>
      </c>
      <c r="N123" s="136">
        <f t="shared" ref="N123:N133" si="53">M123/L123</f>
        <v>955.97251122123521</v>
      </c>
      <c r="O123" s="137">
        <f t="shared" ref="O123:O133" si="54">L123-I123</f>
        <v>0</v>
      </c>
      <c r="P123" s="138">
        <f t="shared" ref="P123:P133" si="55">N123-K123</f>
        <v>-94.027488778764791</v>
      </c>
      <c r="Q123" s="139">
        <f t="shared" ref="Q123:Q133" si="56">N123/K123</f>
        <v>0.91045001068689069</v>
      </c>
      <c r="R123" s="304"/>
      <c r="S123" s="140">
        <v>0.70833333333333337</v>
      </c>
      <c r="T123" s="141">
        <v>1.0217708333333329</v>
      </c>
      <c r="U123" s="142"/>
      <c r="V123" s="164"/>
      <c r="W123" s="97"/>
      <c r="X123" s="67"/>
      <c r="Y123" s="290"/>
      <c r="Z123" s="291"/>
      <c r="AA123" s="166">
        <f t="shared" ref="AA123:AA133" si="57">M123-J123</f>
        <v>-300.88796409204724</v>
      </c>
      <c r="AB123" s="139">
        <f t="shared" ref="AB123:AB133" si="58">M123/J123</f>
        <v>0.91045001068689069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1391</v>
      </c>
      <c r="G124" s="146">
        <f t="shared" ref="G124:G133" si="59">E124*F124</f>
        <v>34816.730000000003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3" si="60">F124/V124*60</f>
        <v>3250.2485312433942</v>
      </c>
      <c r="N124" s="150">
        <f t="shared" si="53"/>
        <v>650.04970624867883</v>
      </c>
      <c r="O124" s="152">
        <f t="shared" si="54"/>
        <v>0</v>
      </c>
      <c r="P124" s="153">
        <f t="shared" si="55"/>
        <v>-69.950293751321169</v>
      </c>
      <c r="Q124" s="154">
        <f t="shared" si="56"/>
        <v>0.90284681423427615</v>
      </c>
      <c r="R124" s="302">
        <f>Q140</f>
        <v>0.90309706563806635</v>
      </c>
      <c r="S124" s="155">
        <v>0.70833333333333337</v>
      </c>
      <c r="T124" s="156">
        <v>0.72615740740740742</v>
      </c>
      <c r="U124" s="157"/>
      <c r="V124" s="158">
        <v>25.678036370982401</v>
      </c>
      <c r="W124" s="156"/>
      <c r="X124" s="167"/>
      <c r="Y124" s="305"/>
      <c r="Z124" s="306"/>
      <c r="AA124" s="169">
        <f t="shared" si="57"/>
        <v>-349.75146875660585</v>
      </c>
      <c r="AB124" s="154">
        <f t="shared" si="58"/>
        <v>0.90284681423427615</v>
      </c>
      <c r="AC124" s="307">
        <f>AB140</f>
        <v>0.90309706563806635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905</v>
      </c>
      <c r="G125" s="101">
        <f t="shared" si="59"/>
        <v>22462.1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3250.8558705559035</v>
      </c>
      <c r="N125" s="104">
        <f t="shared" si="53"/>
        <v>650.17117411118068</v>
      </c>
      <c r="O125" s="106">
        <f t="shared" si="54"/>
        <v>0</v>
      </c>
      <c r="P125" s="107">
        <f t="shared" si="55"/>
        <v>-69.828825888819324</v>
      </c>
      <c r="Q125" s="108">
        <f t="shared" si="56"/>
        <v>0.90301551959886206</v>
      </c>
      <c r="R125" s="303"/>
      <c r="S125" s="46">
        <v>0.73611111111111116</v>
      </c>
      <c r="T125" s="47">
        <v>0.74770833333333342</v>
      </c>
      <c r="U125" s="109">
        <v>14.333333333333389</v>
      </c>
      <c r="V125" s="110">
        <v>16.703293582411138</v>
      </c>
      <c r="W125" s="111"/>
      <c r="X125" s="13"/>
      <c r="Y125" s="294"/>
      <c r="Z125" s="295"/>
      <c r="AA125" s="170">
        <f t="shared" si="57"/>
        <v>-349.14412944409651</v>
      </c>
      <c r="AB125" s="108">
        <f t="shared" si="58"/>
        <v>0.90301551959886206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1477</v>
      </c>
      <c r="G126" s="101">
        <f t="shared" si="59"/>
        <v>36570.520000000004</v>
      </c>
      <c r="H126" s="26"/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3250.4847501443583</v>
      </c>
      <c r="N126" s="104">
        <f t="shared" si="53"/>
        <v>812.62118753608956</v>
      </c>
      <c r="O126" s="106">
        <f t="shared" si="54"/>
        <v>0</v>
      </c>
      <c r="P126" s="107">
        <f t="shared" si="55"/>
        <v>-87.378812463910435</v>
      </c>
      <c r="Q126" s="108">
        <f t="shared" si="56"/>
        <v>0.90291243059565507</v>
      </c>
      <c r="R126" s="303"/>
      <c r="S126" s="46">
        <v>0.75763888888888886</v>
      </c>
      <c r="T126" s="47">
        <v>0.77656249999999993</v>
      </c>
      <c r="U126" s="109">
        <v>14.299999999999837</v>
      </c>
      <c r="V126" s="110">
        <v>27.263625831828399</v>
      </c>
      <c r="W126" s="111"/>
      <c r="X126" s="13"/>
      <c r="Y126" s="294"/>
      <c r="Z126" s="295"/>
      <c r="AA126" s="170">
        <f t="shared" si="57"/>
        <v>-349.51524985564174</v>
      </c>
      <c r="AB126" s="108">
        <f t="shared" si="58"/>
        <v>0.90291243059565507</v>
      </c>
      <c r="AC126" s="308"/>
    </row>
    <row r="127" spans="1:29" ht="15.75" customHeight="1">
      <c r="A127" s="297"/>
      <c r="B127" s="98" t="s">
        <v>118</v>
      </c>
      <c r="C127" s="292" t="s">
        <v>194</v>
      </c>
      <c r="D127" s="293"/>
      <c r="E127" s="99">
        <v>30</v>
      </c>
      <c r="F127" s="100">
        <v>1077</v>
      </c>
      <c r="G127" s="101">
        <f t="shared" si="59"/>
        <v>32310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3253.5757155822507</v>
      </c>
      <c r="N127" s="104">
        <f t="shared" si="53"/>
        <v>813.39392889556268</v>
      </c>
      <c r="O127" s="106">
        <f t="shared" si="54"/>
        <v>0</v>
      </c>
      <c r="P127" s="107">
        <f t="shared" si="55"/>
        <v>-86.606071104437319</v>
      </c>
      <c r="Q127" s="108">
        <f t="shared" si="56"/>
        <v>0.90377103210618071</v>
      </c>
      <c r="R127" s="303"/>
      <c r="S127" s="46">
        <v>0.78611111111111109</v>
      </c>
      <c r="T127" s="47">
        <v>0.79989583333333336</v>
      </c>
      <c r="U127" s="109">
        <v>13.750000000000071</v>
      </c>
      <c r="V127" s="110">
        <v>19.861225202326601</v>
      </c>
      <c r="W127" s="111"/>
      <c r="X127" s="13"/>
      <c r="Y127" s="294"/>
      <c r="Z127" s="295"/>
      <c r="AA127" s="170">
        <f t="shared" si="57"/>
        <v>-346.42428441774928</v>
      </c>
      <c r="AB127" s="108">
        <f t="shared" si="58"/>
        <v>0.90377103210618071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982</v>
      </c>
      <c r="G128" s="101">
        <f t="shared" si="59"/>
        <v>17852.759999999998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3249.2034114390858</v>
      </c>
      <c r="N128" s="104">
        <f t="shared" si="53"/>
        <v>1083.0678038130286</v>
      </c>
      <c r="O128" s="106">
        <f t="shared" si="54"/>
        <v>0</v>
      </c>
      <c r="P128" s="107">
        <f t="shared" si="55"/>
        <v>-116.9321961869714</v>
      </c>
      <c r="Q128" s="108">
        <f t="shared" si="56"/>
        <v>0.90255650317752378</v>
      </c>
      <c r="R128" s="303"/>
      <c r="S128" s="46">
        <v>0.80972222222222212</v>
      </c>
      <c r="T128" s="47">
        <v>0.82231481481481472</v>
      </c>
      <c r="U128" s="109">
        <v>14.149999999999814</v>
      </c>
      <c r="V128" s="110">
        <v>18.133675408737826</v>
      </c>
      <c r="W128" s="111"/>
      <c r="X128" s="114"/>
      <c r="Y128" s="294"/>
      <c r="Z128" s="295"/>
      <c r="AA128" s="170">
        <f t="shared" si="57"/>
        <v>-350.79658856091419</v>
      </c>
      <c r="AB128" s="108">
        <f t="shared" si="58"/>
        <v>0.90255650317752378</v>
      </c>
      <c r="AC128" s="308"/>
    </row>
    <row r="129" spans="1:29" ht="15.75" customHeight="1">
      <c r="A129" s="298"/>
      <c r="B129" s="98" t="s">
        <v>118</v>
      </c>
      <c r="C129" s="292" t="s">
        <v>137</v>
      </c>
      <c r="D129" s="293"/>
      <c r="E129" s="99">
        <v>16.66</v>
      </c>
      <c r="F129" s="100">
        <v>2215</v>
      </c>
      <c r="G129" s="119">
        <f t="shared" si="59"/>
        <v>36901.9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3251.0202082946912</v>
      </c>
      <c r="N129" s="104">
        <f t="shared" si="53"/>
        <v>650.20404165893819</v>
      </c>
      <c r="O129" s="106">
        <f t="shared" si="54"/>
        <v>0</v>
      </c>
      <c r="P129" s="107">
        <f t="shared" si="55"/>
        <v>-69.795958341061805</v>
      </c>
      <c r="Q129" s="108">
        <f t="shared" si="56"/>
        <v>0.90306116897074751</v>
      </c>
      <c r="R129" s="303"/>
      <c r="S129" s="46">
        <v>0.83194444444444426</v>
      </c>
      <c r="T129" s="118">
        <v>0.86032407407407385</v>
      </c>
      <c r="U129" s="109">
        <v>13.866666666666543</v>
      </c>
      <c r="V129" s="110">
        <v>40.879475206249829</v>
      </c>
      <c r="W129" s="111"/>
      <c r="X129" s="49"/>
      <c r="Y129" s="294"/>
      <c r="Z129" s="295"/>
      <c r="AA129" s="170">
        <f t="shared" si="57"/>
        <v>-348.9797917053088</v>
      </c>
      <c r="AB129" s="108">
        <f t="shared" si="58"/>
        <v>0.90306116897074751</v>
      </c>
      <c r="AC129" s="308"/>
    </row>
    <row r="130" spans="1:29" ht="15.75" customHeight="1">
      <c r="A130" s="298"/>
      <c r="B130" s="98" t="s">
        <v>118</v>
      </c>
      <c r="C130" s="292" t="s">
        <v>145</v>
      </c>
      <c r="D130" s="293"/>
      <c r="E130" s="99">
        <v>24.82</v>
      </c>
      <c r="F130" s="100">
        <v>1027</v>
      </c>
      <c r="G130" s="119">
        <f t="shared" si="59"/>
        <v>25490.14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3252.5718137846047</v>
      </c>
      <c r="N130" s="104">
        <f t="shared" si="53"/>
        <v>650.51436275692095</v>
      </c>
      <c r="O130" s="121">
        <f t="shared" si="54"/>
        <v>0</v>
      </c>
      <c r="P130" s="122">
        <f t="shared" si="55"/>
        <v>-69.485637243079054</v>
      </c>
      <c r="Q130" s="123">
        <f t="shared" si="56"/>
        <v>0.9034921704957235</v>
      </c>
      <c r="R130" s="303"/>
      <c r="S130" s="46">
        <v>0.87013888888888868</v>
      </c>
      <c r="T130" s="118">
        <v>0.88328703703703682</v>
      </c>
      <c r="U130" s="109">
        <v>14.133333333333358</v>
      </c>
      <c r="V130" s="110">
        <v>18.9450082973881</v>
      </c>
      <c r="W130" s="111"/>
      <c r="X130" s="114"/>
      <c r="Y130" s="294"/>
      <c r="Z130" s="295"/>
      <c r="AA130" s="170">
        <f t="shared" si="57"/>
        <v>-347.42818621539527</v>
      </c>
      <c r="AB130" s="108">
        <f t="shared" si="58"/>
        <v>0.9034921704957235</v>
      </c>
      <c r="AC130" s="308"/>
    </row>
    <row r="131" spans="1:29" ht="15.75" customHeight="1">
      <c r="A131" s="298"/>
      <c r="B131" s="98" t="s">
        <v>118</v>
      </c>
      <c r="C131" s="292" t="s">
        <v>194</v>
      </c>
      <c r="D131" s="293"/>
      <c r="E131" s="99">
        <v>30</v>
      </c>
      <c r="F131" s="100">
        <v>1404</v>
      </c>
      <c r="G131" s="119">
        <f t="shared" si="59"/>
        <v>42120</v>
      </c>
      <c r="H131" s="26"/>
      <c r="I131" s="102">
        <v>4</v>
      </c>
      <c r="J131" s="103">
        <v>3600</v>
      </c>
      <c r="K131" s="104">
        <f t="shared" si="38"/>
        <v>900</v>
      </c>
      <c r="L131" s="116">
        <v>4</v>
      </c>
      <c r="M131" s="103">
        <f t="shared" si="60"/>
        <v>3251.5572779577255</v>
      </c>
      <c r="N131" s="104">
        <f t="shared" si="53"/>
        <v>812.88931948943139</v>
      </c>
      <c r="O131" s="121">
        <f t="shared" si="54"/>
        <v>0</v>
      </c>
      <c r="P131" s="122">
        <f t="shared" si="55"/>
        <v>-87.110680510568613</v>
      </c>
      <c r="Q131" s="123">
        <f t="shared" si="56"/>
        <v>0.90321035498825708</v>
      </c>
      <c r="R131" s="303"/>
      <c r="S131" s="46">
        <v>0.89305555555555527</v>
      </c>
      <c r="T131" s="118">
        <v>0.91104166666666642</v>
      </c>
      <c r="U131" s="109">
        <v>14.066666666666574</v>
      </c>
      <c r="V131" s="110">
        <v>25.9075860576291</v>
      </c>
      <c r="W131" s="111"/>
      <c r="X131" s="114"/>
      <c r="Y131" s="294"/>
      <c r="Z131" s="295"/>
      <c r="AA131" s="170">
        <f t="shared" si="57"/>
        <v>-348.44272204227445</v>
      </c>
      <c r="AB131" s="108">
        <f t="shared" si="58"/>
        <v>0.90321035498825708</v>
      </c>
      <c r="AC131" s="308"/>
    </row>
    <row r="132" spans="1:29" ht="15.75" customHeight="1">
      <c r="A132" s="298"/>
      <c r="B132" s="98" t="s">
        <v>118</v>
      </c>
      <c r="C132" s="292" t="s">
        <v>143</v>
      </c>
      <c r="D132" s="293"/>
      <c r="E132" s="99">
        <v>18.18</v>
      </c>
      <c r="F132" s="100">
        <v>1431</v>
      </c>
      <c r="G132" s="119">
        <f t="shared" si="59"/>
        <v>26015.579999999998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3250.4334742778042</v>
      </c>
      <c r="N132" s="104">
        <f t="shared" si="53"/>
        <v>1083.4778247592681</v>
      </c>
      <c r="O132" s="121">
        <f t="shared" si="54"/>
        <v>0</v>
      </c>
      <c r="P132" s="122">
        <f t="shared" si="55"/>
        <v>-116.52217524073194</v>
      </c>
      <c r="Q132" s="123">
        <f t="shared" si="56"/>
        <v>0.90289818729939009</v>
      </c>
      <c r="R132" s="303"/>
      <c r="S132" s="46">
        <v>0.92083333333333306</v>
      </c>
      <c r="T132" s="118">
        <v>0.93916666666666637</v>
      </c>
      <c r="U132" s="109">
        <v>14.099999999999966</v>
      </c>
      <c r="V132" s="110">
        <v>26.4149384011241</v>
      </c>
      <c r="W132" s="124"/>
      <c r="X132" s="125"/>
      <c r="Y132" s="294"/>
      <c r="Z132" s="295"/>
      <c r="AA132" s="170">
        <f t="shared" si="57"/>
        <v>-349.56652572219582</v>
      </c>
      <c r="AB132" s="108">
        <f t="shared" si="58"/>
        <v>0.90289818729939009</v>
      </c>
      <c r="AC132" s="308"/>
    </row>
    <row r="133" spans="1:29" ht="15.75" customHeight="1">
      <c r="A133" s="298"/>
      <c r="B133" s="98" t="s">
        <v>118</v>
      </c>
      <c r="C133" s="292" t="s">
        <v>137</v>
      </c>
      <c r="D133" s="293"/>
      <c r="E133" s="99">
        <v>16.66</v>
      </c>
      <c r="F133" s="100">
        <v>3368</v>
      </c>
      <c r="G133" s="119">
        <f t="shared" si="59"/>
        <v>56110.879999999997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3251.5433096905704</v>
      </c>
      <c r="N133" s="104">
        <f t="shared" si="53"/>
        <v>650.30866193811403</v>
      </c>
      <c r="O133" s="121">
        <f t="shared" si="54"/>
        <v>0</v>
      </c>
      <c r="P133" s="122">
        <f t="shared" si="55"/>
        <v>-69.691338061885972</v>
      </c>
      <c r="Q133" s="123">
        <f t="shared" si="56"/>
        <v>0.90320647491404726</v>
      </c>
      <c r="R133" s="303"/>
      <c r="S133" s="46">
        <v>0.94930555555555529</v>
      </c>
      <c r="T133" s="118">
        <v>0.99245370370370345</v>
      </c>
      <c r="U133" s="109">
        <v>14.600000000000044</v>
      </c>
      <c r="V133" s="110">
        <v>62.148949207516701</v>
      </c>
      <c r="W133" s="124"/>
      <c r="X133" s="125"/>
      <c r="Y133" s="294"/>
      <c r="Z133" s="295"/>
      <c r="AA133" s="170">
        <f t="shared" si="57"/>
        <v>-348.45669030942963</v>
      </c>
      <c r="AB133" s="108">
        <f t="shared" si="58"/>
        <v>0.90320647491404737</v>
      </c>
      <c r="AC133" s="308"/>
    </row>
    <row r="134" spans="1:29" ht="15.75" customHeight="1">
      <c r="A134" s="298"/>
      <c r="B134" s="98"/>
      <c r="C134" s="292"/>
      <c r="D134" s="293"/>
      <c r="E134" s="99"/>
      <c r="F134" s="100"/>
      <c r="G134" s="119"/>
      <c r="H134" s="26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24"/>
      <c r="X134" s="125"/>
      <c r="Y134" s="294"/>
      <c r="Z134" s="295"/>
      <c r="AA134" s="170"/>
      <c r="AB134" s="108"/>
      <c r="AC134" s="308"/>
    </row>
    <row r="135" spans="1:29" ht="15.75" customHeight="1">
      <c r="A135" s="298"/>
      <c r="B135" s="98"/>
      <c r="C135" s="292"/>
      <c r="D135" s="293"/>
      <c r="E135" s="99"/>
      <c r="F135" s="100"/>
      <c r="G135" s="119"/>
      <c r="H135" s="26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24"/>
      <c r="X135" s="125"/>
      <c r="Y135" s="294"/>
      <c r="Z135" s="295"/>
      <c r="AA135" s="170"/>
      <c r="AB135" s="108"/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4.3</v>
      </c>
      <c r="J140" s="135">
        <f t="shared" si="61"/>
        <v>3600</v>
      </c>
      <c r="K140" s="136">
        <f t="shared" ref="K140" si="62">J140/I140</f>
        <v>837.20930232558146</v>
      </c>
      <c r="L140" s="134">
        <f t="shared" ref="L140:M140" si="63">AVERAGE(L124:L139)</f>
        <v>4.3</v>
      </c>
      <c r="M140" s="135">
        <f t="shared" si="63"/>
        <v>3251.1494362970388</v>
      </c>
      <c r="N140" s="136">
        <f>M140/L140</f>
        <v>756.08126425512535</v>
      </c>
      <c r="O140" s="137">
        <f>L140-I140</f>
        <v>0</v>
      </c>
      <c r="P140" s="138">
        <f>N140-K140</f>
        <v>-81.128038070456114</v>
      </c>
      <c r="Q140" s="139">
        <f>N140/K140</f>
        <v>0.90309706563806635</v>
      </c>
      <c r="R140" s="304"/>
      <c r="S140" s="140">
        <v>0.70833333333333337</v>
      </c>
      <c r="T140" s="141">
        <v>0.99245370370370345</v>
      </c>
      <c r="U140" s="142"/>
      <c r="V140" s="164"/>
      <c r="W140" s="165"/>
      <c r="X140" s="136"/>
      <c r="Y140" s="290"/>
      <c r="Z140" s="291"/>
      <c r="AA140" s="172">
        <f>M140-J140</f>
        <v>-348.85056370296115</v>
      </c>
      <c r="AB140" s="139">
        <f>M140/J140</f>
        <v>0.90309706563806635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75" priority="1" operator="greaterThan">
      <formula>0</formula>
    </cfRule>
  </conditionalFormatting>
  <conditionalFormatting sqref="P5:P140 AA5:AA140">
    <cfRule type="cellIs" dxfId="274" priority="4" operator="lessThan">
      <formula>0</formula>
    </cfRule>
  </conditionalFormatting>
  <conditionalFormatting sqref="Q5:Q140 AB5:AB140">
    <cfRule type="cellIs" dxfId="273" priority="2" operator="greaterThan">
      <formula>1</formula>
    </cfRule>
    <cfRule type="cellIs" dxfId="272" priority="3" operator="lessThan">
      <formula>0.8</formula>
    </cfRule>
  </conditionalFormatting>
  <conditionalFormatting sqref="AC5:AC6 R5:R140 AC73:AC78">
    <cfRule type="cellIs" dxfId="271" priority="5" operator="lessThan">
      <formula>0.8</formula>
    </cfRule>
  </conditionalFormatting>
  <conditionalFormatting sqref="AC12:AC20">
    <cfRule type="cellIs" dxfId="270" priority="12" operator="lessThan">
      <formula>0.8</formula>
    </cfRule>
  </conditionalFormatting>
  <conditionalFormatting sqref="AC22">
    <cfRule type="cellIs" dxfId="269" priority="11" operator="lessThan">
      <formula>0.8</formula>
    </cfRule>
  </conditionalFormatting>
  <conditionalFormatting sqref="AC39">
    <cfRule type="cellIs" dxfId="268" priority="7" operator="lessThan">
      <formula>0.8</formula>
    </cfRule>
  </conditionalFormatting>
  <conditionalFormatting sqref="AC56:AC61">
    <cfRule type="cellIs" dxfId="267" priority="6" operator="lessThan">
      <formula>0.8</formula>
    </cfRule>
  </conditionalFormatting>
  <conditionalFormatting sqref="AC90">
    <cfRule type="cellIs" dxfId="266" priority="10" operator="lessThan">
      <formula>0.8</formula>
    </cfRule>
  </conditionalFormatting>
  <conditionalFormatting sqref="AC107">
    <cfRule type="cellIs" dxfId="265" priority="9" operator="lessThan">
      <formula>0.8</formula>
    </cfRule>
  </conditionalFormatting>
  <conditionalFormatting sqref="AC124:AC129">
    <cfRule type="cellIs" dxfId="264" priority="8" operator="lessThan">
      <formula>0.8</formula>
    </cfRule>
  </conditionalFormatting>
  <dataValidations count="1">
    <dataValidation type="list" allowBlank="1" showInputMessage="1" showErrorMessage="1" sqref="Y5:Z140" xr:uid="{CF327A55-332D-4427-9C96-4FF5B1942CF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95F7-0D68-4A26-9BDB-095A0D041185}">
  <sheetPr codeName="工作表42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2" sqref="N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56055</v>
      </c>
      <c r="E1" s="86" t="s">
        <v>3</v>
      </c>
      <c r="F1" s="87">
        <f>SUM(G5:G140)</f>
        <v>2540662.6500000004</v>
      </c>
      <c r="G1" s="88" t="s">
        <v>84</v>
      </c>
      <c r="H1" s="89">
        <f>L21+L38+L55+L72+L89+L106+L123+L140</f>
        <v>137.49523809523811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46277</v>
      </c>
      <c r="B2" s="348"/>
      <c r="C2" s="90" t="s">
        <v>40</v>
      </c>
      <c r="D2" s="91">
        <f>AVERAGE(N21,N38,N55,N72,N89,N106,N123,N140)</f>
        <v>207.42979602012309</v>
      </c>
      <c r="E2" s="91" t="s">
        <v>91</v>
      </c>
      <c r="F2" s="92">
        <f>F1/D1</f>
        <v>45.324460797431101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35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3345</v>
      </c>
      <c r="G5" s="146">
        <f t="shared" ref="G5:G7" si="0">E5*F5</f>
        <v>65896.5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1084.4072881768489</v>
      </c>
      <c r="N5" s="150">
        <f>M5/L5</f>
        <v>83.415945244372992</v>
      </c>
      <c r="O5" s="152">
        <f>L5-I5</f>
        <v>0</v>
      </c>
      <c r="P5" s="153">
        <f>N5-K5</f>
        <v>-8.8917470633193147</v>
      </c>
      <c r="Q5" s="154">
        <f>N5/K5</f>
        <v>0.90367274014737409</v>
      </c>
      <c r="R5" s="302">
        <f>Q21</f>
        <v>0.90280621129620198</v>
      </c>
      <c r="S5" s="155">
        <v>0.25</v>
      </c>
      <c r="T5" s="156">
        <v>0.37851851851851853</v>
      </c>
      <c r="U5" s="157"/>
      <c r="V5" s="158">
        <v>185.07806263219172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-115.59271182315115</v>
      </c>
      <c r="AF5" s="130">
        <f>M5/J5</f>
        <v>0.90367274014737409</v>
      </c>
      <c r="AG5" s="381">
        <f>AF21</f>
        <v>0.90280621129620198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3719</v>
      </c>
      <c r="G6" s="101">
        <f t="shared" si="0"/>
        <v>209863.17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1806.3548219448401</v>
      </c>
      <c r="N6" s="104">
        <f>M6/L6</f>
        <v>75.26478424770167</v>
      </c>
      <c r="O6" s="106">
        <f>L6-I6</f>
        <v>0</v>
      </c>
      <c r="P6" s="107">
        <f>N6-K6</f>
        <v>-8.0685490856316591</v>
      </c>
      <c r="Q6" s="108">
        <f>N6/K6</f>
        <v>0.9031774109724201</v>
      </c>
      <c r="R6" s="303"/>
      <c r="S6" s="46">
        <v>0.38194444444444442</v>
      </c>
      <c r="T6" s="47">
        <v>0.46771990740740738</v>
      </c>
      <c r="U6" s="109">
        <v>4.9333333333332785</v>
      </c>
      <c r="V6" s="110">
        <v>123.53054742575596</v>
      </c>
      <c r="W6" s="111">
        <v>0.46771990740740738</v>
      </c>
      <c r="X6" s="114">
        <v>0.50624999999999998</v>
      </c>
      <c r="Y6" s="12"/>
      <c r="Z6" s="196"/>
      <c r="AA6" s="294"/>
      <c r="AB6" s="295"/>
      <c r="AC6" s="12">
        <v>3</v>
      </c>
      <c r="AD6" s="196"/>
      <c r="AE6" s="115">
        <f>M6-J6</f>
        <v>-193.64517805515993</v>
      </c>
      <c r="AF6" s="108">
        <f>M6/J6</f>
        <v>0.90317741097241999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2931</v>
      </c>
      <c r="G7" s="101">
        <f t="shared" si="0"/>
        <v>174453.12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1803.8301886185609</v>
      </c>
      <c r="N7" s="104">
        <f>M7/L7</f>
        <v>75.159591192440033</v>
      </c>
      <c r="O7" s="106">
        <f>L7-I7</f>
        <v>0</v>
      </c>
      <c r="P7" s="107">
        <f>N7-K7</f>
        <v>-8.173742140893296</v>
      </c>
      <c r="Q7" s="108">
        <f>N7/K7</f>
        <v>0.90191509430928041</v>
      </c>
      <c r="R7" s="303"/>
      <c r="S7" s="46">
        <v>0.50624999999999998</v>
      </c>
      <c r="T7" s="47">
        <v>0.5739467592592592</v>
      </c>
      <c r="U7" s="109">
        <v>55.483333333333348</v>
      </c>
      <c r="V7" s="110">
        <v>97.492547308280734</v>
      </c>
      <c r="W7" s="111"/>
      <c r="X7" s="114"/>
      <c r="Y7" s="12"/>
      <c r="Z7" s="196"/>
      <c r="AA7" s="294"/>
      <c r="AB7" s="295"/>
      <c r="AC7" s="12">
        <v>2</v>
      </c>
      <c r="AD7" s="196"/>
      <c r="AE7" s="115">
        <f>M7-J7</f>
        <v>-196.1698113814391</v>
      </c>
      <c r="AF7" s="108">
        <f>M7/J7</f>
        <v>0.90191509430928041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1564.8640995800833</v>
      </c>
      <c r="N21" s="136">
        <f t="shared" ref="N21:N26" si="5">M21/L21</f>
        <v>76.960529487545088</v>
      </c>
      <c r="O21" s="137">
        <f t="shared" ref="O21:O26" si="6">L21-I21</f>
        <v>0</v>
      </c>
      <c r="P21" s="138">
        <f t="shared" ref="P21:P26" si="7">N21-K21</f>
        <v>-8.2853721517991801</v>
      </c>
      <c r="Q21" s="139">
        <f t="shared" ref="Q21:Q26" si="8">N21/K21</f>
        <v>0.90280621129620198</v>
      </c>
      <c r="R21" s="304"/>
      <c r="S21" s="140">
        <v>0.25</v>
      </c>
      <c r="T21" s="141">
        <v>0.5739467592592592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9</v>
      </c>
      <c r="AD21" s="178">
        <f>SUM(AD5:AD20)</f>
        <v>0</v>
      </c>
      <c r="AE21" s="166">
        <f t="shared" ref="AE21:AE26" si="9">M21-J21</f>
        <v>-168.46923375324991</v>
      </c>
      <c r="AF21" s="139">
        <f t="shared" ref="AF21:AF26" si="10">M21/J21</f>
        <v>0.90280621129620198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1667</v>
      </c>
      <c r="G22" s="146">
        <f t="shared" ref="G22:G26" si="11">E22*F22</f>
        <v>60762.15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1894.3283422374986</v>
      </c>
      <c r="N22" s="150">
        <f t="shared" si="5"/>
        <v>94.716417111874932</v>
      </c>
      <c r="O22" s="152">
        <f t="shared" si="6"/>
        <v>0</v>
      </c>
      <c r="P22" s="153">
        <f t="shared" si="7"/>
        <v>-10.283582888125068</v>
      </c>
      <c r="Q22" s="154">
        <f t="shared" si="8"/>
        <v>0.90206111535118982</v>
      </c>
      <c r="R22" s="302">
        <f>Q38</f>
        <v>0.90298112461982472</v>
      </c>
      <c r="S22" s="155">
        <v>0.29166666666666669</v>
      </c>
      <c r="T22" s="156">
        <v>0.32832175925925927</v>
      </c>
      <c r="U22" s="157"/>
      <c r="V22" s="158">
        <v>52.799716801925001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-205.67165776250135</v>
      </c>
      <c r="AF22" s="154">
        <f t="shared" si="10"/>
        <v>0.90206111535118982</v>
      </c>
      <c r="AG22" s="374">
        <f>AF38</f>
        <v>0.912010935866023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767</v>
      </c>
      <c r="G23" s="101">
        <f t="shared" si="11"/>
        <v>39454.479999999996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1802.3709154418129</v>
      </c>
      <c r="N23" s="104">
        <f t="shared" si="5"/>
        <v>94.861627128516474</v>
      </c>
      <c r="O23" s="106">
        <f t="shared" si="6"/>
        <v>0</v>
      </c>
      <c r="P23" s="107">
        <f t="shared" si="7"/>
        <v>-10.401530766220361</v>
      </c>
      <c r="Q23" s="108">
        <f t="shared" si="8"/>
        <v>0.90118545772090652</v>
      </c>
      <c r="R23" s="303"/>
      <c r="S23" s="46">
        <v>0.33124999999999999</v>
      </c>
      <c r="T23" s="47">
        <v>0.34896990740740741</v>
      </c>
      <c r="U23" s="109">
        <v>5</v>
      </c>
      <c r="V23" s="110">
        <v>25.533035184780029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-197.62908455818706</v>
      </c>
      <c r="AF23" s="108">
        <f t="shared" si="10"/>
        <v>0.90118545772090652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2424</v>
      </c>
      <c r="G24" s="101">
        <f t="shared" si="11"/>
        <v>148082.16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1803.0208297322429</v>
      </c>
      <c r="N24" s="104">
        <f t="shared" si="5"/>
        <v>90.151041486612144</v>
      </c>
      <c r="O24" s="106">
        <f t="shared" si="6"/>
        <v>0</v>
      </c>
      <c r="P24" s="107">
        <f t="shared" si="7"/>
        <v>-9.8489585133878563</v>
      </c>
      <c r="Q24" s="108">
        <f t="shared" si="8"/>
        <v>0.90151041486612149</v>
      </c>
      <c r="R24" s="303"/>
      <c r="S24" s="46">
        <v>0.35277777777777775</v>
      </c>
      <c r="T24" s="47">
        <v>0.40878472222222217</v>
      </c>
      <c r="U24" s="109">
        <v>5.4833333333332845</v>
      </c>
      <c r="V24" s="110">
        <v>80.66462550052654</v>
      </c>
      <c r="W24" s="111"/>
      <c r="X24" s="114"/>
      <c r="Y24" s="12"/>
      <c r="Z24" s="196"/>
      <c r="AA24" s="294"/>
      <c r="AB24" s="295"/>
      <c r="AC24" s="12">
        <v>2</v>
      </c>
      <c r="AD24" s="196"/>
      <c r="AE24" s="115">
        <f t="shared" si="9"/>
        <v>-196.97917026775713</v>
      </c>
      <c r="AF24" s="108">
        <f t="shared" si="10"/>
        <v>0.90151041486612149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2433</v>
      </c>
      <c r="G25" s="101">
        <f t="shared" si="11"/>
        <v>130798.08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1805.444388784819</v>
      </c>
      <c r="N25" s="104">
        <f t="shared" si="5"/>
        <v>90.272219439240956</v>
      </c>
      <c r="O25" s="106">
        <f t="shared" si="6"/>
        <v>0</v>
      </c>
      <c r="P25" s="107">
        <f t="shared" si="7"/>
        <v>-9.7277805607590437</v>
      </c>
      <c r="Q25" s="108">
        <f t="shared" si="8"/>
        <v>0.90272219439240953</v>
      </c>
      <c r="R25" s="303"/>
      <c r="S25" s="46">
        <v>0.41180555555555554</v>
      </c>
      <c r="T25" s="47">
        <v>0.46795138888888888</v>
      </c>
      <c r="U25" s="109">
        <v>5</v>
      </c>
      <c r="V25" s="110">
        <v>80.855439750350882</v>
      </c>
      <c r="W25" s="111">
        <v>0.46795138888888888</v>
      </c>
      <c r="X25" s="114">
        <v>0.50624999999999998</v>
      </c>
      <c r="Y25" s="12"/>
      <c r="Z25" s="196"/>
      <c r="AA25" s="294"/>
      <c r="AB25" s="295"/>
      <c r="AC25" s="12">
        <v>2</v>
      </c>
      <c r="AD25" s="196"/>
      <c r="AE25" s="115">
        <f t="shared" si="9"/>
        <v>-194.55561121518099</v>
      </c>
      <c r="AF25" s="108">
        <f t="shared" si="10"/>
        <v>0.90272219439240953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1697</v>
      </c>
      <c r="G26" s="101">
        <f t="shared" si="11"/>
        <v>50859.09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0.50624999999999998</v>
      </c>
      <c r="T26" s="47">
        <v>0.53315972222222219</v>
      </c>
      <c r="U26" s="109">
        <v>55.149999999999991</v>
      </c>
      <c r="V26" s="110">
        <v>38.764432404729654</v>
      </c>
      <c r="W26" s="111"/>
      <c r="X26" s="114"/>
      <c r="Y26" s="12"/>
      <c r="Z26" s="196"/>
      <c r="AA26" s="294"/>
      <c r="AB26" s="295"/>
      <c r="AC26" s="12">
        <v>0</v>
      </c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1986.359818316198</v>
      </c>
      <c r="N38" s="136">
        <f t="shared" ref="N38:N43" si="15">M38/L38</f>
        <v>98.334644471098912</v>
      </c>
      <c r="O38" s="137">
        <f t="shared" ref="O38:O43" si="16">L38-I38</f>
        <v>0.19999999999999929</v>
      </c>
      <c r="P38" s="138">
        <f t="shared" ref="P38:P43" si="17">N38-K38</f>
        <v>-10.565355528901094</v>
      </c>
      <c r="Q38" s="139">
        <f t="shared" ref="Q38:Q43" si="18">N38/K38</f>
        <v>0.90298112461982472</v>
      </c>
      <c r="R38" s="304"/>
      <c r="S38" s="140">
        <v>0.29166666666666669</v>
      </c>
      <c r="T38" s="141">
        <v>0.53315972222222219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5</v>
      </c>
      <c r="AD38" s="178">
        <f>SUM(AD22:AD37)</f>
        <v>0</v>
      </c>
      <c r="AE38" s="166">
        <f t="shared" ref="AE38:AE43" si="19">M38-J38</f>
        <v>-191.64018168380198</v>
      </c>
      <c r="AF38" s="139">
        <f t="shared" ref="AF38:AF43" si="20">M38/J38</f>
        <v>0.912010935866023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1897</v>
      </c>
      <c r="G39" s="146">
        <f t="shared" ref="G39:G43" si="21">E39*F39</f>
        <v>135730.35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1805.0185926713996</v>
      </c>
      <c r="N39" s="150">
        <f t="shared" si="15"/>
        <v>82.046299666881794</v>
      </c>
      <c r="O39" s="152">
        <f t="shared" si="16"/>
        <v>0</v>
      </c>
      <c r="P39" s="153">
        <f t="shared" si="17"/>
        <v>-8.8627912422091129</v>
      </c>
      <c r="Q39" s="154">
        <f t="shared" si="18"/>
        <v>0.90250929633569976</v>
      </c>
      <c r="R39" s="302">
        <f>Q55</f>
        <v>0.90278863084927674</v>
      </c>
      <c r="S39" s="155">
        <v>0.29166666666666669</v>
      </c>
      <c r="T39" s="156">
        <v>0.33545138888888892</v>
      </c>
      <c r="U39" s="157"/>
      <c r="V39" s="158">
        <v>63.057522211750829</v>
      </c>
      <c r="W39" s="156"/>
      <c r="X39" s="167"/>
      <c r="Y39" s="12"/>
      <c r="Z39" s="196"/>
      <c r="AA39" s="305"/>
      <c r="AB39" s="306"/>
      <c r="AC39" s="12">
        <v>1</v>
      </c>
      <c r="AD39" s="196"/>
      <c r="AE39" s="113">
        <f t="shared" si="19"/>
        <v>-194.98140732860043</v>
      </c>
      <c r="AF39" s="154">
        <f t="shared" si="20"/>
        <v>0.90250929633569976</v>
      </c>
      <c r="AG39" s="307">
        <f>AF55</f>
        <v>0.90278863084927685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1864</v>
      </c>
      <c r="G40" s="101">
        <f t="shared" si="21"/>
        <v>110982.56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1804.8273887531586</v>
      </c>
      <c r="N40" s="104">
        <f t="shared" si="15"/>
        <v>78.470756032746024</v>
      </c>
      <c r="O40" s="106">
        <f t="shared" si="16"/>
        <v>0</v>
      </c>
      <c r="P40" s="107">
        <f t="shared" si="17"/>
        <v>-8.485765706384413</v>
      </c>
      <c r="Q40" s="108">
        <f t="shared" si="18"/>
        <v>0.90241369437657926</v>
      </c>
      <c r="R40" s="303"/>
      <c r="S40" s="46">
        <v>0.33888888888888891</v>
      </c>
      <c r="T40" s="47">
        <v>0.38192129629629634</v>
      </c>
      <c r="U40" s="109">
        <v>4.9499999999999744</v>
      </c>
      <c r="V40" s="110">
        <v>61.967144723608833</v>
      </c>
      <c r="W40" s="111"/>
      <c r="X40" s="114"/>
      <c r="Y40" s="12"/>
      <c r="Z40" s="196"/>
      <c r="AA40" s="294"/>
      <c r="AB40" s="295"/>
      <c r="AC40" s="12">
        <v>1</v>
      </c>
      <c r="AD40" s="196"/>
      <c r="AE40" s="115">
        <f t="shared" si="19"/>
        <v>-195.17261124684137</v>
      </c>
      <c r="AF40" s="108">
        <f t="shared" si="20"/>
        <v>0.90241369437657937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909</v>
      </c>
      <c r="G41" s="101">
        <f t="shared" si="21"/>
        <v>58103.28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1809.1025908524473</v>
      </c>
      <c r="N41" s="104">
        <f t="shared" si="15"/>
        <v>75.379274618851966</v>
      </c>
      <c r="O41" s="106">
        <f t="shared" si="16"/>
        <v>0</v>
      </c>
      <c r="P41" s="107">
        <f t="shared" si="17"/>
        <v>-7.9540587144813628</v>
      </c>
      <c r="Q41" s="108">
        <f t="shared" si="18"/>
        <v>0.90455129542622359</v>
      </c>
      <c r="R41" s="303"/>
      <c r="S41" s="46">
        <v>0.38472222222222224</v>
      </c>
      <c r="T41" s="47">
        <v>0.40564814814814815</v>
      </c>
      <c r="U41" s="109">
        <v>5</v>
      </c>
      <c r="V41" s="110">
        <v>30.147544023084286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19"/>
        <v>-190.89740914755271</v>
      </c>
      <c r="AF41" s="108">
        <f t="shared" si="20"/>
        <v>0.9045512954262237</v>
      </c>
      <c r="AG41" s="308"/>
    </row>
    <row r="42" spans="1:33" ht="15.75" customHeight="1">
      <c r="A42" s="311"/>
      <c r="B42" s="161" t="s">
        <v>171</v>
      </c>
      <c r="C42" s="292" t="s">
        <v>172</v>
      </c>
      <c r="D42" s="293"/>
      <c r="E42" s="99">
        <v>58.67</v>
      </c>
      <c r="F42" s="100">
        <v>2476</v>
      </c>
      <c r="G42" s="101">
        <f t="shared" si="21"/>
        <v>145266.92000000001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1805.1493813870336</v>
      </c>
      <c r="N42" s="104">
        <f t="shared" si="15"/>
        <v>78.484755712479725</v>
      </c>
      <c r="O42" s="106">
        <f t="shared" si="16"/>
        <v>0</v>
      </c>
      <c r="P42" s="107">
        <f t="shared" si="17"/>
        <v>-8.4717660266507124</v>
      </c>
      <c r="Q42" s="108">
        <f t="shared" si="18"/>
        <v>0.90257469069351681</v>
      </c>
      <c r="R42" s="303"/>
      <c r="S42" s="46">
        <v>0.40972222222222221</v>
      </c>
      <c r="T42" s="47">
        <v>0.46686342592592589</v>
      </c>
      <c r="U42" s="109">
        <v>5.8666666666666512</v>
      </c>
      <c r="V42" s="110">
        <v>82.297898186049323</v>
      </c>
      <c r="W42" s="111">
        <v>0.46686342592592589</v>
      </c>
      <c r="X42" s="114">
        <v>0.50555555555555554</v>
      </c>
      <c r="Y42" s="12"/>
      <c r="Z42" s="196"/>
      <c r="AA42" s="294"/>
      <c r="AB42" s="295"/>
      <c r="AC42" s="12">
        <v>2</v>
      </c>
      <c r="AD42" s="196"/>
      <c r="AE42" s="115">
        <f t="shared" si="19"/>
        <v>-194.8506186129664</v>
      </c>
      <c r="AF42" s="108">
        <f t="shared" si="20"/>
        <v>0.90257469069351681</v>
      </c>
      <c r="AG42" s="308"/>
    </row>
    <row r="43" spans="1:33" ht="15.75" customHeight="1">
      <c r="A43" s="311"/>
      <c r="B43" s="161" t="s">
        <v>171</v>
      </c>
      <c r="C43" s="292" t="s">
        <v>221</v>
      </c>
      <c r="D43" s="293"/>
      <c r="E43" s="99">
        <v>69.260000000000005</v>
      </c>
      <c r="F43" s="100">
        <v>659</v>
      </c>
      <c r="G43" s="101">
        <f t="shared" si="21"/>
        <v>45642.340000000004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1803.7883548287293</v>
      </c>
      <c r="N43" s="104">
        <f t="shared" si="15"/>
        <v>75.157848117863722</v>
      </c>
      <c r="O43" s="106">
        <f t="shared" si="16"/>
        <v>0</v>
      </c>
      <c r="P43" s="107">
        <f t="shared" si="17"/>
        <v>-8.1754852154696067</v>
      </c>
      <c r="Q43" s="108">
        <f t="shared" si="18"/>
        <v>0.90189417741436473</v>
      </c>
      <c r="R43" s="303"/>
      <c r="S43" s="46">
        <v>0.50555555555555554</v>
      </c>
      <c r="T43" s="47">
        <v>0.52077546296296295</v>
      </c>
      <c r="U43" s="109">
        <v>55.71666666666669</v>
      </c>
      <c r="V43" s="110">
        <v>21.920531804161882</v>
      </c>
      <c r="W43" s="111"/>
      <c r="X43" s="114"/>
      <c r="Y43" s="12"/>
      <c r="Z43" s="196"/>
      <c r="AA43" s="294"/>
      <c r="AB43" s="295"/>
      <c r="AC43" s="12">
        <v>1</v>
      </c>
      <c r="AD43" s="196"/>
      <c r="AE43" s="115">
        <f t="shared" si="19"/>
        <v>-196.21164517127067</v>
      </c>
      <c r="AF43" s="108">
        <f t="shared" si="20"/>
        <v>0.90189417741436462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1805.5772616985537</v>
      </c>
      <c r="N55" s="136">
        <f t="shared" ref="N55:N62" si="25">M55/L55</f>
        <v>77.826606107696279</v>
      </c>
      <c r="O55" s="137">
        <f t="shared" ref="O55:O62" si="26">L55-I55</f>
        <v>0</v>
      </c>
      <c r="P55" s="138">
        <f t="shared" ref="P55:P62" si="27">N55-K55</f>
        <v>-8.3802904440278638</v>
      </c>
      <c r="Q55" s="139">
        <f t="shared" ref="Q55:Q62" si="28">N55/K55</f>
        <v>0.90278863084927674</v>
      </c>
      <c r="R55" s="304"/>
      <c r="S55" s="140">
        <v>0.29166666666666669</v>
      </c>
      <c r="T55" s="141">
        <v>0.52077546296296295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6</v>
      </c>
      <c r="AD55" s="189">
        <f>SUM(AD39:AD54)</f>
        <v>0</v>
      </c>
      <c r="AE55" s="166">
        <f t="shared" ref="AE55:AE62" si="29">M55-J55</f>
        <v>-194.42273830144632</v>
      </c>
      <c r="AF55" s="139">
        <f t="shared" ref="AF55:AF62" si="30">M55/J55</f>
        <v>0.90278863084927685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1231</v>
      </c>
      <c r="G56" s="146">
        <f t="shared" ref="G56:G62" si="31">E56*F56</f>
        <v>35526.659999999996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3193.0573484356696</v>
      </c>
      <c r="N56" s="150">
        <f t="shared" si="25"/>
        <v>177.39207491309276</v>
      </c>
      <c r="O56" s="152">
        <f t="shared" si="26"/>
        <v>0</v>
      </c>
      <c r="P56" s="153">
        <f t="shared" si="27"/>
        <v>-22.607925086907244</v>
      </c>
      <c r="Q56" s="154">
        <f t="shared" si="28"/>
        <v>0.88696037456546373</v>
      </c>
      <c r="R56" s="302">
        <f>Q72</f>
        <v>0.90095786450262305</v>
      </c>
      <c r="S56" s="155">
        <v>0.29166666666666669</v>
      </c>
      <c r="T56" s="156">
        <v>0.3077199074074074</v>
      </c>
      <c r="U56" s="157"/>
      <c r="V56" s="158">
        <v>23.131435467698445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29"/>
        <v>-406.94265156433039</v>
      </c>
      <c r="AF56" s="154">
        <f t="shared" si="30"/>
        <v>0.88696037456546373</v>
      </c>
      <c r="AG56" s="307">
        <f>AF72</f>
        <v>0.90095786450262305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724</v>
      </c>
      <c r="G57" s="101">
        <f t="shared" si="31"/>
        <v>26592.519999999997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3192.699857794079</v>
      </c>
      <c r="N57" s="104">
        <f t="shared" si="25"/>
        <v>152.0333265616228</v>
      </c>
      <c r="O57" s="106">
        <f t="shared" si="26"/>
        <v>0</v>
      </c>
      <c r="P57" s="107">
        <f t="shared" si="27"/>
        <v>-19.395244866948616</v>
      </c>
      <c r="Q57" s="108">
        <f t="shared" si="28"/>
        <v>0.88686107160946637</v>
      </c>
      <c r="R57" s="303"/>
      <c r="S57" s="46">
        <v>0.31111111111111112</v>
      </c>
      <c r="T57" s="47">
        <v>0.32055555555555554</v>
      </c>
      <c r="U57" s="109">
        <v>4.8833333333333506</v>
      </c>
      <c r="V57" s="110">
        <v>13.606039381983701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29"/>
        <v>-407.30014220592102</v>
      </c>
      <c r="AF57" s="108">
        <f t="shared" si="30"/>
        <v>0.88686107160946637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1454</v>
      </c>
      <c r="G58" s="101">
        <f t="shared" si="31"/>
        <v>63917.840000000004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3266.5112261909003</v>
      </c>
      <c r="N58" s="104">
        <f t="shared" si="25"/>
        <v>142.02222722569132</v>
      </c>
      <c r="O58" s="106">
        <f t="shared" si="26"/>
        <v>0</v>
      </c>
      <c r="P58" s="107">
        <f t="shared" si="27"/>
        <v>-14.499511904743457</v>
      </c>
      <c r="Q58" s="108">
        <f t="shared" si="28"/>
        <v>0.90736422949747231</v>
      </c>
      <c r="R58" s="303"/>
      <c r="S58" s="46">
        <v>0.32361111111111113</v>
      </c>
      <c r="T58" s="47">
        <v>0.34215277777777781</v>
      </c>
      <c r="U58" s="109">
        <v>5</v>
      </c>
      <c r="V58" s="110">
        <v>26.707393288750801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29"/>
        <v>-333.48877380909971</v>
      </c>
      <c r="AF58" s="108">
        <f t="shared" si="30"/>
        <v>0.90736422949747231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1028</v>
      </c>
      <c r="G59" s="101">
        <f t="shared" si="31"/>
        <v>48244.04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3257.7226424568307</v>
      </c>
      <c r="N59" s="104">
        <f t="shared" si="25"/>
        <v>141.64011488942742</v>
      </c>
      <c r="O59" s="106">
        <f t="shared" si="26"/>
        <v>0</v>
      </c>
      <c r="P59" s="107">
        <f t="shared" si="27"/>
        <v>-14.881624241007358</v>
      </c>
      <c r="Q59" s="108">
        <f t="shared" si="28"/>
        <v>0.90492295623800856</v>
      </c>
      <c r="R59" s="303"/>
      <c r="S59" s="46">
        <v>0.34513888888888888</v>
      </c>
      <c r="T59" s="47">
        <v>0.35828703703703701</v>
      </c>
      <c r="U59" s="109">
        <v>5</v>
      </c>
      <c r="V59" s="110">
        <v>18.933471866556346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29"/>
        <v>-342.27735754316927</v>
      </c>
      <c r="AF59" s="198">
        <f t="shared" si="30"/>
        <v>0.90492295623800856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2252</v>
      </c>
      <c r="G60" s="101">
        <f t="shared" si="31"/>
        <v>82715.959999999992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3261.7381917882149</v>
      </c>
      <c r="N60" s="104">
        <f t="shared" si="25"/>
        <v>171.67043114674814</v>
      </c>
      <c r="O60" s="106">
        <f t="shared" si="26"/>
        <v>0</v>
      </c>
      <c r="P60" s="107">
        <f t="shared" si="27"/>
        <v>-17.803253063778186</v>
      </c>
      <c r="Q60" s="108">
        <f t="shared" si="28"/>
        <v>0.90603838660783731</v>
      </c>
      <c r="R60" s="303"/>
      <c r="S60" s="46">
        <v>0.36180555555555555</v>
      </c>
      <c r="T60" s="47">
        <v>0.39056712962962964</v>
      </c>
      <c r="U60" s="109">
        <v>5.066666666666686</v>
      </c>
      <c r="V60" s="110">
        <v>41.425765053792325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29"/>
        <v>-338.26180821178514</v>
      </c>
      <c r="AF60" s="198">
        <f t="shared" si="30"/>
        <v>0.90603838660783742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3970</v>
      </c>
      <c r="G61" s="119">
        <f t="shared" si="31"/>
        <v>150066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3267.2089188004143</v>
      </c>
      <c r="N61" s="104">
        <f t="shared" si="25"/>
        <v>163.36044594002072</v>
      </c>
      <c r="O61" s="106">
        <f t="shared" si="26"/>
        <v>0</v>
      </c>
      <c r="P61" s="107">
        <f t="shared" si="27"/>
        <v>-16.639554059979275</v>
      </c>
      <c r="Q61" s="108">
        <f t="shared" si="28"/>
        <v>0.90755803300011517</v>
      </c>
      <c r="R61" s="303"/>
      <c r="S61" s="46">
        <v>0.39444444444444443</v>
      </c>
      <c r="T61" s="118">
        <v>0.44506944444444441</v>
      </c>
      <c r="U61" s="109">
        <v>5.5833333333333002</v>
      </c>
      <c r="V61" s="110">
        <v>72.906265231259624</v>
      </c>
      <c r="W61" s="111">
        <v>0.44506944444444441</v>
      </c>
      <c r="X61" s="114">
        <v>0.48333333333333328</v>
      </c>
      <c r="Y61" s="12"/>
      <c r="Z61" s="196"/>
      <c r="AA61" s="294"/>
      <c r="AB61" s="295"/>
      <c r="AC61" s="12">
        <v>2</v>
      </c>
      <c r="AD61" s="196"/>
      <c r="AE61" s="197">
        <f t="shared" si="29"/>
        <v>-332.79108119958573</v>
      </c>
      <c r="AF61" s="198">
        <f t="shared" si="30"/>
        <v>0.90755803300011506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3270</v>
      </c>
      <c r="G62" s="119">
        <f t="shared" si="31"/>
        <v>125829.59999999999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3265.1999999999939</v>
      </c>
      <c r="N62" s="104">
        <f t="shared" si="25"/>
        <v>171.85263157894704</v>
      </c>
      <c r="O62" s="121">
        <f t="shared" si="26"/>
        <v>0</v>
      </c>
      <c r="P62" s="122">
        <f t="shared" si="27"/>
        <v>-17.621052631579289</v>
      </c>
      <c r="Q62" s="123">
        <f t="shared" si="28"/>
        <v>0.90699999999999825</v>
      </c>
      <c r="R62" s="303"/>
      <c r="S62" s="46">
        <v>0.48333333333333328</v>
      </c>
      <c r="T62" s="118">
        <v>0.52505787037037033</v>
      </c>
      <c r="U62" s="109">
        <v>55.09999999999998</v>
      </c>
      <c r="V62" s="110">
        <v>60.088202866593278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29"/>
        <v>-334.80000000000609</v>
      </c>
      <c r="AF62" s="198">
        <f t="shared" si="30"/>
        <v>0.90699999999999825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3243.448312209443</v>
      </c>
      <c r="N72" s="136">
        <f>M72/L72</f>
        <v>158.77019710116156</v>
      </c>
      <c r="O72" s="137">
        <f>L72-I72</f>
        <v>0</v>
      </c>
      <c r="P72" s="138">
        <f>N72-K72</f>
        <v>-17.453579122614684</v>
      </c>
      <c r="Q72" s="139">
        <f>N72/K72</f>
        <v>0.90095786450262305</v>
      </c>
      <c r="R72" s="304"/>
      <c r="S72" s="140">
        <v>0.29166666666666669</v>
      </c>
      <c r="T72" s="141">
        <v>0.52505787037037033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-356.55168779055703</v>
      </c>
      <c r="AF72" s="139">
        <f>M72/J72</f>
        <v>0.90095786450262305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265</v>
      </c>
      <c r="G73" s="119">
        <f t="shared" ref="G73:G75" si="37">E73*F73</f>
        <v>6240.75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2259.0112411063292</v>
      </c>
      <c r="N73" s="104">
        <f>M73/L73</f>
        <v>376.50187351772155</v>
      </c>
      <c r="O73" s="106">
        <f>L73-I73</f>
        <v>0</v>
      </c>
      <c r="P73" s="107">
        <f>N73-K73</f>
        <v>-40.164793148945137</v>
      </c>
      <c r="Q73" s="108">
        <f>N73/K73</f>
        <v>0.90360449644253171</v>
      </c>
      <c r="R73" s="302">
        <f>Q89</f>
        <v>0.90454955259750014</v>
      </c>
      <c r="S73" s="46">
        <v>0.37499999999999989</v>
      </c>
      <c r="T73" s="118">
        <v>0.37988425925925917</v>
      </c>
      <c r="U73" s="109">
        <v>4.9666666666665904</v>
      </c>
      <c r="V73" s="110">
        <v>7.0384775917330655</v>
      </c>
      <c r="W73" s="111"/>
      <c r="X73" s="114"/>
      <c r="Y73" s="12"/>
      <c r="Z73" s="196"/>
      <c r="AA73" s="305"/>
      <c r="AB73" s="306"/>
      <c r="AC73" s="12">
        <v>0</v>
      </c>
      <c r="AD73" s="196"/>
      <c r="AE73" s="113">
        <f>M73-J73</f>
        <v>-240.98875889367082</v>
      </c>
      <c r="AF73" s="154">
        <f>M73/J73</f>
        <v>0.90360449644253171</v>
      </c>
      <c r="AG73" s="307">
        <f>AF89</f>
        <v>0.90454955259750025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1031</v>
      </c>
      <c r="G74" s="119">
        <f t="shared" si="37"/>
        <v>23908.890000000003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2260.166768345493</v>
      </c>
      <c r="N74" s="104">
        <f>M74/L74</f>
        <v>376.69446139091548</v>
      </c>
      <c r="O74" s="121">
        <f>L74-I74</f>
        <v>0</v>
      </c>
      <c r="P74" s="122">
        <f>N74-K74</f>
        <v>-39.972205275751207</v>
      </c>
      <c r="Q74" s="123">
        <f>N74/K74</f>
        <v>0.90406670733819716</v>
      </c>
      <c r="R74" s="303"/>
      <c r="S74" s="46">
        <v>0.38402777777777763</v>
      </c>
      <c r="T74" s="118">
        <v>0.40303240740740726</v>
      </c>
      <c r="U74" s="109">
        <v>5.9666666666665868</v>
      </c>
      <c r="V74" s="110">
        <v>27.369661772915677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-239.83323165450702</v>
      </c>
      <c r="AF74" s="108">
        <f>M74/J74</f>
        <v>0.90406670733819716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2225</v>
      </c>
      <c r="G75" s="119">
        <f t="shared" si="37"/>
        <v>79855.25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2964.1604391872975</v>
      </c>
      <c r="N75" s="104">
        <f>M75/L75</f>
        <v>592.83208783745954</v>
      </c>
      <c r="O75" s="121">
        <f>L75-I75</f>
        <v>0</v>
      </c>
      <c r="P75" s="122">
        <f>N75-K75</f>
        <v>-61.767912162540483</v>
      </c>
      <c r="Q75" s="123">
        <f>N75/K75</f>
        <v>0.90564021973336317</v>
      </c>
      <c r="R75" s="303"/>
      <c r="S75" s="46">
        <v>0.40624999999999983</v>
      </c>
      <c r="T75" s="118">
        <v>0.43752314814814797</v>
      </c>
      <c r="U75" s="109">
        <v>4.6333333333333115</v>
      </c>
      <c r="V75" s="110">
        <v>45.03804795283029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-308.83956081270253</v>
      </c>
      <c r="AF75" s="108">
        <f>M75/J75</f>
        <v>0.90564021973336306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2494.4461495463729</v>
      </c>
      <c r="N89" s="136">
        <f>M89/L89</f>
        <v>440.19637933171282</v>
      </c>
      <c r="O89" s="137">
        <f>L89-I89</f>
        <v>0</v>
      </c>
      <c r="P89" s="138">
        <f>N89-K89</f>
        <v>-46.450679491816516</v>
      </c>
      <c r="Q89" s="139">
        <f>N89/K89</f>
        <v>0.90454955259750014</v>
      </c>
      <c r="R89" s="304"/>
      <c r="S89" s="140">
        <v>0.29166666666666669</v>
      </c>
      <c r="T89" s="141">
        <v>0.43752314814814797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-263.22051712029361</v>
      </c>
      <c r="AF89" s="139">
        <f>M89/J89</f>
        <v>0.90454955259750025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1684</v>
      </c>
      <c r="G90" s="146">
        <f t="shared" ref="G90:G91" si="41">E90*F90</f>
        <v>26118.84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3793.3350696645207</v>
      </c>
      <c r="N90" s="150">
        <f>M90/L90</f>
        <v>632.22251161075349</v>
      </c>
      <c r="O90" s="152">
        <f>L90-I90</f>
        <v>0</v>
      </c>
      <c r="P90" s="153">
        <f>N90-K90</f>
        <v>-67.777488389246514</v>
      </c>
      <c r="Q90" s="154">
        <f>N90/K90</f>
        <v>0.90317501658679067</v>
      </c>
      <c r="R90" s="302">
        <f>Q106</f>
        <v>0.90303995902945744</v>
      </c>
      <c r="S90" s="155">
        <v>0.29166666666666669</v>
      </c>
      <c r="T90" s="156">
        <v>0.31016203703703704</v>
      </c>
      <c r="U90" s="157"/>
      <c r="V90" s="158">
        <v>26.636191674187089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-406.66493033547931</v>
      </c>
      <c r="AF90" s="154">
        <f>M90/J90</f>
        <v>0.90317501658679067</v>
      </c>
      <c r="AG90" s="307">
        <f>AF106</f>
        <v>0.90303995902945744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1731</v>
      </c>
      <c r="G91" s="101">
        <f t="shared" si="41"/>
        <v>25982.31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3792.2005861829216</v>
      </c>
      <c r="N91" s="104">
        <f>M91/L91</f>
        <v>632.03343103048689</v>
      </c>
      <c r="O91" s="106">
        <f>L91-I91</f>
        <v>0</v>
      </c>
      <c r="P91" s="107">
        <f>N91-K91</f>
        <v>-67.966568969513105</v>
      </c>
      <c r="Q91" s="108">
        <f>N91/K91</f>
        <v>0.9029049014721241</v>
      </c>
      <c r="R91" s="303"/>
      <c r="S91" s="46">
        <v>0.31319444444444444</v>
      </c>
      <c r="T91" s="47">
        <v>0.33221064814814816</v>
      </c>
      <c r="U91" s="109">
        <v>5</v>
      </c>
      <c r="V91" s="110">
        <v>27.387791768826592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-407.7994138170784</v>
      </c>
      <c r="AF91" s="108">
        <f>M91/J91</f>
        <v>0.90290490147212421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3792.7678279237211</v>
      </c>
      <c r="N106" s="136">
        <f>M106/L106</f>
        <v>632.12797132062019</v>
      </c>
      <c r="O106" s="137">
        <f>L106-I106</f>
        <v>0</v>
      </c>
      <c r="P106" s="138">
        <f>N106-K106</f>
        <v>-67.87202867937981</v>
      </c>
      <c r="Q106" s="139">
        <f>N106/K106</f>
        <v>0.90303995902945744</v>
      </c>
      <c r="R106" s="304"/>
      <c r="S106" s="140">
        <v>0.29166666666666669</v>
      </c>
      <c r="T106" s="141">
        <v>0.33221064814814816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-407.23217207627886</v>
      </c>
      <c r="AF106" s="139">
        <f>M106/J106</f>
        <v>0.90303995902945744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1538</v>
      </c>
      <c r="G107" s="146">
        <f t="shared" ref="G107:G109" si="45">E107*F107</f>
        <v>89465.46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0.95144523809523796</v>
      </c>
      <c r="S107" s="155">
        <v>0.70833333333333337</v>
      </c>
      <c r="T107" s="156">
        <v>0.74380787037037044</v>
      </c>
      <c r="U107" s="157"/>
      <c r="V107" s="158">
        <v>51.090687631491527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0.90306666666666657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1694</v>
      </c>
      <c r="G108" s="101">
        <f t="shared" si="45"/>
        <v>85834.98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03"/>
      <c r="S108" s="46">
        <v>0.74791666666666667</v>
      </c>
      <c r="T108" s="47">
        <v>0.78700231481481486</v>
      </c>
      <c r="U108" s="109">
        <v>5.916666666666579</v>
      </c>
      <c r="V108" s="110">
        <v>56.297773346626784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-194.59999999999991</v>
      </c>
      <c r="AF108" s="108">
        <f>M108/J108</f>
        <v>0.90270000000000006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1459</v>
      </c>
      <c r="G109" s="101">
        <f t="shared" si="45"/>
        <v>83600.7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03"/>
      <c r="S109" s="46">
        <v>0.79027777777777775</v>
      </c>
      <c r="T109" s="47">
        <v>0.82392361111111112</v>
      </c>
      <c r="U109" s="109">
        <v>4.7166666666665513</v>
      </c>
      <c r="V109" s="110">
        <v>48.450298870932038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1806.1333333333332</v>
      </c>
      <c r="N123" s="136">
        <f>M123/L123</f>
        <v>96.757142857142838</v>
      </c>
      <c r="O123" s="137">
        <f>L123-I123</f>
        <v>-1</v>
      </c>
      <c r="P123" s="138">
        <f>N123-K123</f>
        <v>-4.9377723970944487</v>
      </c>
      <c r="Q123" s="139">
        <f>N123/K123</f>
        <v>0.95144523809523796</v>
      </c>
      <c r="R123" s="304"/>
      <c r="S123" s="140">
        <v>0.70833333333333337</v>
      </c>
      <c r="T123" s="141">
        <v>0.82392361111111112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290"/>
      <c r="AB123" s="291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-193.86666666666679</v>
      </c>
      <c r="AF123" s="139">
        <f>M123/J123</f>
        <v>0.90306666666666657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1512</v>
      </c>
      <c r="G124" s="146">
        <f t="shared" ref="G124:G125" si="53">E124*F124</f>
        <v>85987.44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1805.0185642727765</v>
      </c>
      <c r="N124" s="150">
        <f>M124/L124</f>
        <v>78.479068011859852</v>
      </c>
      <c r="O124" s="152">
        <f>L124-I124</f>
        <v>0</v>
      </c>
      <c r="P124" s="153">
        <f>N124-K124</f>
        <v>-8.4774537272705857</v>
      </c>
      <c r="Q124" s="154">
        <f>N124/K124</f>
        <v>0.90250928213638826</v>
      </c>
      <c r="R124" s="302">
        <f>Q140</f>
        <v>0.90234632106608137</v>
      </c>
      <c r="S124" s="155">
        <v>0.70833333333333337</v>
      </c>
      <c r="T124" s="156">
        <v>0.74322916666666672</v>
      </c>
      <c r="U124" s="157"/>
      <c r="V124" s="158">
        <v>50.259870893100846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-194.98143572722347</v>
      </c>
      <c r="AF124" s="154">
        <f>M124/J124</f>
        <v>0.90250928213638826</v>
      </c>
      <c r="AG124" s="374">
        <f>AF140</f>
        <v>0.90234632106608137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2199</v>
      </c>
      <c r="G125" s="101">
        <f t="shared" si="53"/>
        <v>124881.20999999999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1804.3667199915492</v>
      </c>
      <c r="N125" s="104">
        <f>M125/L125</f>
        <v>78.450726956154313</v>
      </c>
      <c r="O125" s="106">
        <f>L125-I125</f>
        <v>0</v>
      </c>
      <c r="P125" s="107">
        <f>N125-K125</f>
        <v>-8.5057947829761247</v>
      </c>
      <c r="Q125" s="108">
        <f>N125/K125</f>
        <v>0.90218335999577459</v>
      </c>
      <c r="R125" s="303"/>
      <c r="S125" s="46">
        <v>0.74722222222222223</v>
      </c>
      <c r="T125" s="47">
        <v>0.79799768518518521</v>
      </c>
      <c r="U125" s="109">
        <v>5.7499999999999396</v>
      </c>
      <c r="V125" s="110">
        <v>73.122607803705193</v>
      </c>
      <c r="W125" s="111"/>
      <c r="X125" s="114"/>
      <c r="Y125" s="12"/>
      <c r="Z125" s="196"/>
      <c r="AA125" s="294"/>
      <c r="AB125" s="295"/>
      <c r="AC125" s="12">
        <v>2</v>
      </c>
      <c r="AD125" s="196"/>
      <c r="AE125" s="115">
        <f>M125-J125</f>
        <v>-195.63328000845081</v>
      </c>
      <c r="AF125" s="108">
        <f>M125/J125</f>
        <v>0.90218335999577459</v>
      </c>
      <c r="AG125" s="375"/>
    </row>
    <row r="126" spans="1:33" ht="15.75" customHeight="1">
      <c r="A126" s="297"/>
      <c r="B126" s="161"/>
      <c r="C126" s="292"/>
      <c r="D126" s="29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03"/>
      <c r="S126" s="46"/>
      <c r="T126" s="47"/>
      <c r="U126" s="109"/>
      <c r="V126" s="110"/>
      <c r="W126" s="111"/>
      <c r="X126" s="114"/>
      <c r="Y126" s="12"/>
      <c r="Z126" s="196"/>
      <c r="AA126" s="294"/>
      <c r="AB126" s="295"/>
      <c r="AC126" s="12"/>
      <c r="AD126" s="196"/>
      <c r="AE126" s="115"/>
      <c r="AF126" s="108"/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1804.6926421321627</v>
      </c>
      <c r="N140" s="136">
        <f>M140/L140</f>
        <v>78.464897484007082</v>
      </c>
      <c r="O140" s="137">
        <f>L140-I140</f>
        <v>0</v>
      </c>
      <c r="P140" s="138">
        <f>N140-K140</f>
        <v>-8.4916242551233552</v>
      </c>
      <c r="Q140" s="139">
        <f>N140/K140</f>
        <v>0.90234632106608137</v>
      </c>
      <c r="R140" s="304"/>
      <c r="S140" s="140">
        <v>0.70833333333333337</v>
      </c>
      <c r="T140" s="141">
        <v>0.79799768518518521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" si="59">SUM(AC124:AC139)</f>
        <v>3</v>
      </c>
      <c r="AD140" s="178">
        <f t="shared" ref="AD140" si="60">SUM(AD124:AD139)</f>
        <v>0</v>
      </c>
      <c r="AE140" s="166">
        <f>M140-J140</f>
        <v>-195.30735786783725</v>
      </c>
      <c r="AF140" s="139">
        <f>M140/J140</f>
        <v>0.90234632106608137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63" priority="2" operator="greaterThan">
      <formula>0</formula>
    </cfRule>
  </conditionalFormatting>
  <conditionalFormatting sqref="P5:P140 AE5:AE140">
    <cfRule type="cellIs" dxfId="262" priority="5" operator="lessThan">
      <formula>0</formula>
    </cfRule>
  </conditionalFormatting>
  <conditionalFormatting sqref="Q5:Q140 AF5:AF140">
    <cfRule type="cellIs" dxfId="261" priority="3" operator="greaterThan">
      <formula>1</formula>
    </cfRule>
    <cfRule type="cellIs" dxfId="260" priority="4" operator="lessThan">
      <formula>0.8</formula>
    </cfRule>
  </conditionalFormatting>
  <conditionalFormatting sqref="AG5 R5:R140 AG107:AG124">
    <cfRule type="cellIs" dxfId="259" priority="6" operator="lessThan">
      <formula>0.8</formula>
    </cfRule>
  </conditionalFormatting>
  <conditionalFormatting sqref="AG22">
    <cfRule type="cellIs" dxfId="258" priority="11" operator="lessThan">
      <formula>0.8</formula>
    </cfRule>
  </conditionalFormatting>
  <conditionalFormatting sqref="AG37">
    <cfRule type="cellIs" dxfId="257" priority="10" operator="lessThan">
      <formula>0.8</formula>
    </cfRule>
  </conditionalFormatting>
  <conditionalFormatting sqref="AG39:AG74">
    <cfRule type="cellIs" dxfId="256" priority="8" operator="lessThan">
      <formula>0.8</formula>
    </cfRule>
  </conditionalFormatting>
  <conditionalFormatting sqref="AG80:AG88">
    <cfRule type="cellIs" dxfId="255" priority="9" operator="lessThan">
      <formula>0.8</formula>
    </cfRule>
  </conditionalFormatting>
  <conditionalFormatting sqref="AG90:AG95">
    <cfRule type="cellIs" dxfId="254" priority="7" operator="lessThan">
      <formula>0.8</formula>
    </cfRule>
  </conditionalFormatting>
  <conditionalFormatting sqref="AG139">
    <cfRule type="cellIs" dxfId="253" priority="1" operator="lessThan">
      <formula>0.8</formula>
    </cfRule>
  </conditionalFormatting>
  <dataValidations count="1">
    <dataValidation type="list" allowBlank="1" showInputMessage="1" showErrorMessage="1" sqref="AA5:AB140" xr:uid="{17A20F3A-3957-4ADE-B6D9-F28D4FE99F4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5B1F-A87E-46EA-829B-C1BDDA05D3C2}">
  <sheetPr codeName="工作表43">
    <tabColor theme="9" tint="0.59999389629810485"/>
  </sheetPr>
  <dimension ref="B1:AR42"/>
  <sheetViews>
    <sheetView zoomScale="70" zoomScaleNormal="70" workbookViewId="0">
      <selection activeCell="P44" sqref="P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241</v>
      </c>
      <c r="D3" s="278"/>
      <c r="E3" s="3" t="s">
        <v>2</v>
      </c>
      <c r="F3" s="279">
        <f>'0911(18度C)'!D1+'0911(4度C)'!D1</f>
        <v>113992</v>
      </c>
      <c r="G3" s="280"/>
      <c r="H3" s="3" t="s">
        <v>3</v>
      </c>
      <c r="I3" s="281">
        <f>'0911(18度C)'!F1+'0911(4度C)'!F1</f>
        <v>3521970.2399999998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486.99277615429025</v>
      </c>
      <c r="F6" s="254" t="e">
        <f>AVERAGE(#REF!,D14:K14)</f>
        <v>#REF!</v>
      </c>
      <c r="G6" s="255">
        <f>AVERAGE(D14:K14)</f>
        <v>273.87060553972901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741.30915524104375</v>
      </c>
      <c r="N6" s="256"/>
      <c r="O6" s="244">
        <f>'0911(4度C)'!Y2</f>
        <v>0</v>
      </c>
      <c r="P6" s="244">
        <f>'0911(4度C)'!Z2</f>
        <v>0</v>
      </c>
      <c r="Q6" s="244">
        <f>'0911(4度C)'!AC2</f>
        <v>32</v>
      </c>
      <c r="R6" s="244">
        <f>'0911(4度C)'!AD2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441.90808134527623</v>
      </c>
      <c r="F7" s="250" t="e">
        <f>AVERAGE(#REF!,D15:K15)</f>
        <v>#REF!</v>
      </c>
      <c r="G7" s="251">
        <f>AVERAGE(D15:K15)</f>
        <v>247.34939892981961</v>
      </c>
      <c r="H7" s="252"/>
      <c r="I7" s="251">
        <f>AVERAGE(L15:O15)</f>
        <v>87.618551226475603</v>
      </c>
      <c r="J7" s="252"/>
      <c r="K7" s="251">
        <f>AVERAGE(D33:O33)</f>
        <v>680.08969473004061</v>
      </c>
      <c r="L7" s="252"/>
      <c r="M7" s="251">
        <f>AVERAGE(P33:X33)</f>
        <v>672.70925664309721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0.90574963499169592</v>
      </c>
      <c r="F8" s="258" t="e">
        <f>AVERAGE(D16:K16,#REF!)</f>
        <v>#REF!</v>
      </c>
      <c r="G8" s="236">
        <f>AVERAGE(D16:K16)</f>
        <v>0.902829007110311</v>
      </c>
      <c r="H8" s="237"/>
      <c r="I8" s="236">
        <f>AVERAGE(L16:O16)</f>
        <v>0.92697345815208831</v>
      </c>
      <c r="J8" s="237"/>
      <c r="K8" s="236">
        <f>AVERAGE(D34:O34)</f>
        <v>0.90394826928529226</v>
      </c>
      <c r="L8" s="237"/>
      <c r="M8" s="236">
        <f>AVERAGE(P34:X34)</f>
        <v>0.90132003093998025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108.9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76.951349159676212</v>
      </c>
      <c r="F15" s="35">
        <v>98.340585065158322</v>
      </c>
      <c r="G15" s="35">
        <v>77.828330245627313</v>
      </c>
      <c r="H15" s="35">
        <v>158.76899610318134</v>
      </c>
      <c r="I15" s="35">
        <v>440.28916168465412</v>
      </c>
      <c r="J15" s="35">
        <v>631.91797132062027</v>
      </c>
      <c r="K15" s="36" t="s">
        <v>42</v>
      </c>
      <c r="L15" s="34" t="s">
        <v>42</v>
      </c>
      <c r="M15" s="204">
        <v>96.767857142857139</v>
      </c>
      <c r="N15" s="35">
        <v>78.469245310094053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0.90269851898850939</v>
      </c>
      <c r="F16" s="42">
        <f t="shared" si="0"/>
        <v>0.90303567552946118</v>
      </c>
      <c r="G16" s="42">
        <f t="shared" si="0"/>
        <v>0.90280863084927676</v>
      </c>
      <c r="H16" s="42">
        <f t="shared" si="0"/>
        <v>0.90095104931567183</v>
      </c>
      <c r="I16" s="42">
        <f t="shared" si="0"/>
        <v>0.90474020894948881</v>
      </c>
      <c r="J16" s="42">
        <f t="shared" si="0"/>
        <v>0.90273995902945747</v>
      </c>
      <c r="K16" s="43" t="s">
        <v>42</v>
      </c>
      <c r="L16" s="41" t="s">
        <v>42</v>
      </c>
      <c r="M16" s="44">
        <f>M15/M14</f>
        <v>0.95155059523809515</v>
      </c>
      <c r="N16" s="42">
        <f>N15/N14</f>
        <v>0.90239632106608159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0.29166666666666669</v>
      </c>
      <c r="G17" s="47">
        <v>0.29166666666666669</v>
      </c>
      <c r="H17" s="47">
        <v>0.29166666666666669</v>
      </c>
      <c r="I17" s="47">
        <v>0.29166666666666669</v>
      </c>
      <c r="J17" s="47">
        <v>0.29166666666666669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0.55962962962962959</v>
      </c>
      <c r="F18" s="47">
        <v>0.52260416666666654</v>
      </c>
      <c r="G18" s="47">
        <v>0.50614583333333329</v>
      </c>
      <c r="H18" s="47">
        <v>0.47160879629629632</v>
      </c>
      <c r="I18" s="47">
        <v>0.44656249999999992</v>
      </c>
      <c r="J18" s="47">
        <v>0.32917824074074076</v>
      </c>
      <c r="K18" s="47" t="s">
        <v>42</v>
      </c>
      <c r="L18" s="46" t="s">
        <v>42</v>
      </c>
      <c r="M18" s="48">
        <v>0.79105324074074079</v>
      </c>
      <c r="N18" s="47">
        <v>0.77643518518518517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8</v>
      </c>
      <c r="F21" s="51">
        <v>6</v>
      </c>
      <c r="G21" s="51">
        <v>6</v>
      </c>
      <c r="H21" s="51">
        <v>7</v>
      </c>
      <c r="I21" s="51">
        <v>0</v>
      </c>
      <c r="J21" s="51">
        <v>0</v>
      </c>
      <c r="K21" s="52"/>
      <c r="L21" s="53"/>
      <c r="M21" s="54">
        <v>3</v>
      </c>
      <c r="N21" s="51">
        <v>2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1071.4285714285716</v>
      </c>
      <c r="X32" s="31">
        <v>852.63157894736844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287.62247706614102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761.92494553230927</v>
      </c>
      <c r="N33" s="35">
        <v>919.22980189309601</v>
      </c>
      <c r="O33" s="35">
        <v>751.58155442861619</v>
      </c>
      <c r="P33" s="34">
        <v>260.2966917051981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684.80030421288245</v>
      </c>
      <c r="W33" s="35">
        <v>976.11391943239448</v>
      </c>
      <c r="X33" s="37">
        <v>769.6261112219139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0.87884645770209757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0.92354538852401125</v>
      </c>
      <c r="N34" s="42">
        <f>N33/N32</f>
        <v>0.90788128582034167</v>
      </c>
      <c r="O34" s="42">
        <f>O33/O32</f>
        <v>0.90551994509471823</v>
      </c>
      <c r="P34" s="41">
        <f>P33/P32</f>
        <v>0.86765563901732701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0.9239369183824605</v>
      </c>
      <c r="W34" s="42">
        <f>W33/W32</f>
        <v>0.91103965813690135</v>
      </c>
      <c r="X34" s="45">
        <f>X33/X32</f>
        <v>0.90264790822323238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0.29166666666666669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0.34652777777777777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0.44656249999999992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0.41270833333333329</v>
      </c>
      <c r="N36" s="47">
        <v>0.44215277777777789</v>
      </c>
      <c r="O36" s="47">
        <v>0.42570601851851869</v>
      </c>
      <c r="P36" s="46">
        <v>0.71996527777777786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0.80523148148148138</v>
      </c>
      <c r="W36" s="47">
        <v>0.97909722222222184</v>
      </c>
      <c r="X36" s="49">
        <v>0.95412037037037023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3.1111111111111112</v>
      </c>
      <c r="X37" s="59">
        <v>4.2222222222222223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2A03-4184-46EF-832E-5088FE37EFD0}">
  <sheetPr codeName="工作表44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43" sqref="P43"/>
      <selection pane="bottomLeft" activeCell="P43" sqref="P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63689</v>
      </c>
      <c r="E1" s="86" t="s">
        <v>3</v>
      </c>
      <c r="F1" s="87">
        <f>SUM(G5:G140)</f>
        <v>1294073.4699999997</v>
      </c>
      <c r="G1" s="88" t="s">
        <v>84</v>
      </c>
      <c r="H1" s="89">
        <f>L21+L38+L55+L72+L89+L106+L123+L140</f>
        <v>46.297619047619044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46276</v>
      </c>
      <c r="B2" s="348"/>
      <c r="C2" s="90" t="s">
        <v>40</v>
      </c>
      <c r="D2" s="91">
        <f>AVERAGE(N21,N38,N55,N72,N89,N106,N123,N140)</f>
        <v>676.39947568656885</v>
      </c>
      <c r="E2" s="91" t="s">
        <v>91</v>
      </c>
      <c r="F2" s="92">
        <f>F1/D1</f>
        <v>20.318633830017738</v>
      </c>
      <c r="G2" s="93" t="s">
        <v>92</v>
      </c>
      <c r="H2" s="94">
        <f>COUNT(H5:H140)</f>
        <v>6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966</v>
      </c>
      <c r="G5" s="146">
        <f t="shared" ref="G5:G9" si="0">E5*F5</f>
        <v>24768.240000000002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3220.1295511531816</v>
      </c>
      <c r="N5" s="150">
        <f>M5/L5</f>
        <v>322.01295511531816</v>
      </c>
      <c r="O5" s="152">
        <f>L5-I5</f>
        <v>0</v>
      </c>
      <c r="P5" s="153">
        <f>N5-K5</f>
        <v>-37.987044884681836</v>
      </c>
      <c r="Q5" s="154">
        <f>N5/K5</f>
        <v>0.8944804308758838</v>
      </c>
      <c r="R5" s="302">
        <f>Q21</f>
        <v>0.87884645770209757</v>
      </c>
      <c r="S5" s="155">
        <v>0.29166666666666669</v>
      </c>
      <c r="T5" s="156">
        <v>0.3041550925925926</v>
      </c>
      <c r="U5" s="157"/>
      <c r="V5" s="158">
        <v>17.999275830142786</v>
      </c>
      <c r="W5" s="159"/>
      <c r="X5" s="160"/>
      <c r="Y5" s="305"/>
      <c r="Z5" s="306"/>
      <c r="AA5" s="113">
        <f>M5-J5</f>
        <v>-379.87044884681836</v>
      </c>
      <c r="AB5" s="154">
        <f>M5/J5</f>
        <v>0.8944804308758838</v>
      </c>
      <c r="AC5" s="307">
        <f>AB21</f>
        <v>0.87884645770209746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1577</v>
      </c>
      <c r="G6" s="101">
        <f t="shared" si="0"/>
        <v>46553.04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3158.9466732841943</v>
      </c>
      <c r="N6" s="104">
        <f>M6/L6</f>
        <v>287.17697029856311</v>
      </c>
      <c r="O6" s="106">
        <f>L6-I6</f>
        <v>0</v>
      </c>
      <c r="P6" s="107">
        <f>N6-K6</f>
        <v>-40.095756974164146</v>
      </c>
      <c r="Q6" s="108">
        <f>N6/K6</f>
        <v>0.87748518702338729</v>
      </c>
      <c r="R6" s="303"/>
      <c r="S6" s="46">
        <v>0.30763888888888891</v>
      </c>
      <c r="T6" s="47">
        <v>0.32843749999999999</v>
      </c>
      <c r="U6" s="109">
        <v>5.0166666666666782</v>
      </c>
      <c r="V6" s="110">
        <v>29.953022252708198</v>
      </c>
      <c r="W6" s="111"/>
      <c r="X6" s="114"/>
      <c r="Y6" s="294"/>
      <c r="Z6" s="295"/>
      <c r="AA6" s="115">
        <f>M6-J6</f>
        <v>-441.05332671580572</v>
      </c>
      <c r="AB6" s="108">
        <f>M6/J6</f>
        <v>0.87748518702338729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1887</v>
      </c>
      <c r="G7" s="101">
        <f t="shared" si="0"/>
        <v>56326.950000000004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3159.0920070652674</v>
      </c>
      <c r="N7" s="104">
        <f>M7/L7</f>
        <v>287.19018246047887</v>
      </c>
      <c r="O7" s="106">
        <f>L7-I7</f>
        <v>0</v>
      </c>
      <c r="P7" s="107">
        <f>N7-K7</f>
        <v>-40.082544812248386</v>
      </c>
      <c r="Q7" s="108">
        <f>N7/K7</f>
        <v>0.87752555751812988</v>
      </c>
      <c r="R7" s="303"/>
      <c r="S7" s="46">
        <v>0.33124999999999999</v>
      </c>
      <c r="T7" s="47">
        <v>0.35613425925925923</v>
      </c>
      <c r="U7" s="109">
        <v>5</v>
      </c>
      <c r="V7" s="110">
        <v>35.839412004077431</v>
      </c>
      <c r="W7" s="111"/>
      <c r="X7" s="114"/>
      <c r="Y7" s="294"/>
      <c r="Z7" s="295"/>
      <c r="AA7" s="115">
        <f>M7-J7</f>
        <v>-440.90799293473265</v>
      </c>
      <c r="AB7" s="108">
        <f>M7/J7</f>
        <v>0.87752555751812977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224</v>
      </c>
      <c r="G8" s="101">
        <f t="shared" si="0"/>
        <v>6720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3160.6392170292511</v>
      </c>
      <c r="N8" s="104">
        <f>M8/L8</f>
        <v>287.33083791175011</v>
      </c>
      <c r="O8" s="106">
        <f>L8-I8</f>
        <v>0</v>
      </c>
      <c r="P8" s="107">
        <f>N8-K8</f>
        <v>-39.941889360977143</v>
      </c>
      <c r="Q8" s="108">
        <f>N8/K8</f>
        <v>0.87795533806368098</v>
      </c>
      <c r="R8" s="303"/>
      <c r="S8" s="46">
        <v>0.35902777777777778</v>
      </c>
      <c r="T8" s="47">
        <v>0.36197916666666669</v>
      </c>
      <c r="U8" s="109">
        <v>5</v>
      </c>
      <c r="V8" s="110">
        <v>4.2523043843746677</v>
      </c>
      <c r="W8" s="111"/>
      <c r="X8" s="114"/>
      <c r="Y8" s="294"/>
      <c r="Z8" s="295"/>
      <c r="AA8" s="115">
        <f>M8-J8</f>
        <v>-439.36078297074891</v>
      </c>
      <c r="AB8" s="108">
        <f>M8/J8</f>
        <v>0.87795533806368087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612</v>
      </c>
      <c r="G9" s="101">
        <f t="shared" si="0"/>
        <v>17484.84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3120.4287901058574</v>
      </c>
      <c r="N9" s="104">
        <f>M9/L9</f>
        <v>260.03573250882147</v>
      </c>
      <c r="O9" s="106">
        <f>L9-I9</f>
        <v>0</v>
      </c>
      <c r="P9" s="107">
        <f>N9-K9</f>
        <v>-39.964267491178532</v>
      </c>
      <c r="Q9" s="108">
        <f>N9/K9</f>
        <v>0.8667857750294049</v>
      </c>
      <c r="R9" s="303"/>
      <c r="S9" s="46">
        <v>0.36527777777777776</v>
      </c>
      <c r="T9" s="47">
        <v>0.37344907407407407</v>
      </c>
      <c r="U9" s="109">
        <v>4.7499999999999432</v>
      </c>
      <c r="V9" s="110">
        <v>11.767613514024241</v>
      </c>
      <c r="W9" s="111"/>
      <c r="X9" s="114"/>
      <c r="Y9" s="294"/>
      <c r="Z9" s="295"/>
      <c r="AA9" s="115">
        <f>M9-J9</f>
        <v>-479.57120989414261</v>
      </c>
      <c r="AB9" s="108">
        <f>M9/J9</f>
        <v>0.86678577502940479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3163.8472477275509</v>
      </c>
      <c r="N21" s="136">
        <f>M21/L21</f>
        <v>287.62247706614102</v>
      </c>
      <c r="O21" s="137">
        <f>L21-I21</f>
        <v>0</v>
      </c>
      <c r="P21" s="138">
        <f>N21-K21</f>
        <v>-39.650250206586236</v>
      </c>
      <c r="Q21" s="139">
        <f>N21/K21</f>
        <v>0.87884645770209757</v>
      </c>
      <c r="R21" s="304"/>
      <c r="S21" s="140">
        <v>0.29166666666666669</v>
      </c>
      <c r="T21" s="141">
        <v>0.44656249999999992</v>
      </c>
      <c r="U21" s="142"/>
      <c r="V21" s="164"/>
      <c r="W21" s="165"/>
      <c r="X21" s="136"/>
      <c r="Y21" s="290"/>
      <c r="Z21" s="291"/>
      <c r="AA21" s="166">
        <f>M21-J21</f>
        <v>-436.15275227244911</v>
      </c>
      <c r="AB21" s="139">
        <f>M21/J21</f>
        <v>0.87884645770209746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1150</v>
      </c>
      <c r="G22" s="146">
        <f t="shared" ref="G22:G24" si="5">E22*F22</f>
        <v>21309.5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3048.553199137621</v>
      </c>
      <c r="N22" s="150">
        <f>M22/L22</f>
        <v>1016.1843997125403</v>
      </c>
      <c r="O22" s="152">
        <f>L22-I22</f>
        <v>0</v>
      </c>
      <c r="P22" s="153">
        <f>N22-K22</f>
        <v>-83.815600287459688</v>
      </c>
      <c r="Q22" s="154">
        <f>N22/K22</f>
        <v>0.923803999738673</v>
      </c>
      <c r="R22" s="302">
        <f>Q38</f>
        <v>0.92354538852401125</v>
      </c>
      <c r="S22" s="155">
        <v>0.34652777777777777</v>
      </c>
      <c r="T22" s="156">
        <v>0.36224537037037036</v>
      </c>
      <c r="U22" s="157"/>
      <c r="V22" s="110">
        <v>22.6336873568481</v>
      </c>
      <c r="W22" s="159"/>
      <c r="X22" s="160"/>
      <c r="Y22" s="305"/>
      <c r="Z22" s="306"/>
      <c r="AA22" s="113">
        <f>M22-J22</f>
        <v>-251.44680086237895</v>
      </c>
      <c r="AB22" s="154">
        <f>M22/J22</f>
        <v>0.923803999738673</v>
      </c>
      <c r="AC22" s="307">
        <f>AB38</f>
        <v>0.92354538852401125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1493</v>
      </c>
      <c r="G23" s="101">
        <f t="shared" si="5"/>
        <v>26709.77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3046.878242089158</v>
      </c>
      <c r="N23" s="104">
        <f>M23/L23</f>
        <v>761.7195605222895</v>
      </c>
      <c r="O23" s="106">
        <f>L23-I23</f>
        <v>0</v>
      </c>
      <c r="P23" s="107">
        <f>N23-K23</f>
        <v>-63.280439477710502</v>
      </c>
      <c r="Q23" s="108">
        <f>N23/K23</f>
        <v>0.9232964369967146</v>
      </c>
      <c r="R23" s="303"/>
      <c r="S23" s="46">
        <v>0.3659722222222222</v>
      </c>
      <c r="T23" s="47">
        <v>0.38638888888888889</v>
      </c>
      <c r="U23" s="109">
        <v>5.3666666666666529</v>
      </c>
      <c r="V23" s="110">
        <v>29.4005841003274</v>
      </c>
      <c r="W23" s="111"/>
      <c r="X23" s="114"/>
      <c r="Y23" s="294"/>
      <c r="Z23" s="295"/>
      <c r="AA23" s="115">
        <f>M23-J23</f>
        <v>-253.12175791084201</v>
      </c>
      <c r="AB23" s="108">
        <f>M23/J23</f>
        <v>0.9232964369967146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1692</v>
      </c>
      <c r="G24" s="101">
        <f t="shared" si="5"/>
        <v>37765.440000000002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3047.6679051609317</v>
      </c>
      <c r="N24" s="104">
        <f>M24/L24</f>
        <v>609.53358103218636</v>
      </c>
      <c r="O24" s="106">
        <f>L24-I24</f>
        <v>0</v>
      </c>
      <c r="P24" s="107">
        <f>N24-K24</f>
        <v>-50.466418967813638</v>
      </c>
      <c r="Q24" s="108">
        <f>N24/K24</f>
        <v>0.92353572883664603</v>
      </c>
      <c r="R24" s="303"/>
      <c r="S24" s="46">
        <v>0.38958333333333328</v>
      </c>
      <c r="T24" s="47">
        <v>0.41270833333333329</v>
      </c>
      <c r="U24" s="109">
        <v>4.5999999999999197</v>
      </c>
      <c r="V24" s="110">
        <v>33.310715983222998</v>
      </c>
      <c r="W24" s="111"/>
      <c r="X24" s="114"/>
      <c r="Y24" s="294"/>
      <c r="Z24" s="295"/>
      <c r="AA24" s="115">
        <f>M24-J24</f>
        <v>-252.3320948390683</v>
      </c>
      <c r="AB24" s="108">
        <f>M24/J24</f>
        <v>0.92353572883664592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3047.6997821292371</v>
      </c>
      <c r="N38" s="136">
        <f t="shared" ref="N38:N45" si="10">M38/L38</f>
        <v>761.92494553230927</v>
      </c>
      <c r="O38" s="137">
        <f t="shared" ref="O38:O45" si="11">L38-I38</f>
        <v>0</v>
      </c>
      <c r="P38" s="138">
        <f t="shared" ref="P38:P45" si="12">N38-K38</f>
        <v>-63.075054467690734</v>
      </c>
      <c r="Q38" s="139">
        <f t="shared" ref="Q38:Q45" si="13">N38/K38</f>
        <v>0.92354538852401125</v>
      </c>
      <c r="R38" s="304"/>
      <c r="S38" s="140">
        <v>0.34652777777777777</v>
      </c>
      <c r="T38" s="141">
        <v>0.41270833333333329</v>
      </c>
      <c r="U38" s="142"/>
      <c r="V38" s="164"/>
      <c r="W38" s="97"/>
      <c r="X38" s="67"/>
      <c r="Y38" s="290"/>
      <c r="Z38" s="291"/>
      <c r="AA38" s="166">
        <f t="shared" ref="AA38:AA45" si="14">M38-J38</f>
        <v>-252.30021787076294</v>
      </c>
      <c r="AB38" s="139">
        <f t="shared" ref="AB38:AB45" si="15">M38/J38</f>
        <v>0.92354538852401125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927</v>
      </c>
      <c r="G39" s="146">
        <f t="shared" ref="G39:G45" si="16">E39*F39</f>
        <v>23008.14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3251.7456067804828</v>
      </c>
      <c r="N39" s="150">
        <f t="shared" si="10"/>
        <v>650.34912135609659</v>
      </c>
      <c r="O39" s="152">
        <f t="shared" si="11"/>
        <v>0</v>
      </c>
      <c r="P39" s="153">
        <f t="shared" si="12"/>
        <v>-69.650878643903411</v>
      </c>
      <c r="Q39" s="154">
        <f t="shared" si="13"/>
        <v>0.90326266855013415</v>
      </c>
      <c r="R39" s="302">
        <f>Q55</f>
        <v>0.90788128582034167</v>
      </c>
      <c r="S39" s="155">
        <v>0.25</v>
      </c>
      <c r="T39" s="156">
        <v>0.26187500000000002</v>
      </c>
      <c r="U39" s="157"/>
      <c r="V39" s="158">
        <v>17.10465907419761</v>
      </c>
      <c r="W39" s="159"/>
      <c r="X39" s="160"/>
      <c r="Y39" s="305"/>
      <c r="Z39" s="306"/>
      <c r="AA39" s="113">
        <f t="shared" si="14"/>
        <v>-348.25439321951717</v>
      </c>
      <c r="AB39" s="154">
        <f t="shared" si="15"/>
        <v>0.90326266855013415</v>
      </c>
      <c r="AC39" s="307">
        <f>AB55</f>
        <v>0.90788128582034167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520</v>
      </c>
      <c r="G40" s="101">
        <f t="shared" si="16"/>
        <v>10774.4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3247.2761428160638</v>
      </c>
      <c r="N40" s="104">
        <f t="shared" si="10"/>
        <v>1082.425380938688</v>
      </c>
      <c r="O40" s="106">
        <f t="shared" si="11"/>
        <v>0</v>
      </c>
      <c r="P40" s="107">
        <f t="shared" si="12"/>
        <v>-117.57461906131198</v>
      </c>
      <c r="Q40" s="108">
        <f t="shared" si="13"/>
        <v>0.90202115078223999</v>
      </c>
      <c r="R40" s="303"/>
      <c r="S40" s="46">
        <v>0.27222222222222225</v>
      </c>
      <c r="T40" s="47">
        <v>0.27888888888888891</v>
      </c>
      <c r="U40" s="109">
        <v>14.900000000000011</v>
      </c>
      <c r="V40" s="110">
        <v>9.6080526040335794</v>
      </c>
      <c r="W40" s="111"/>
      <c r="X40" s="114"/>
      <c r="Y40" s="294"/>
      <c r="Z40" s="295"/>
      <c r="AA40" s="115">
        <f t="shared" si="14"/>
        <v>-352.72385718393616</v>
      </c>
      <c r="AB40" s="108">
        <f t="shared" si="15"/>
        <v>0.90202115078223999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592</v>
      </c>
      <c r="G41" s="101">
        <f t="shared" si="16"/>
        <v>10762.56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3247.6432394521162</v>
      </c>
      <c r="N41" s="104">
        <f t="shared" si="10"/>
        <v>1082.5477464840387</v>
      </c>
      <c r="O41" s="106">
        <f t="shared" si="11"/>
        <v>0</v>
      </c>
      <c r="P41" s="107">
        <f t="shared" si="12"/>
        <v>-117.45225351596127</v>
      </c>
      <c r="Q41" s="108">
        <f t="shared" si="13"/>
        <v>0.90212312207003231</v>
      </c>
      <c r="R41" s="303"/>
      <c r="S41" s="46">
        <v>0.28750000000000003</v>
      </c>
      <c r="T41" s="47">
        <v>0.29509259259259263</v>
      </c>
      <c r="U41" s="109">
        <v>13</v>
      </c>
      <c r="V41" s="110">
        <v>10.937161929766736</v>
      </c>
      <c r="W41" s="111"/>
      <c r="X41" s="114"/>
      <c r="Y41" s="294"/>
      <c r="Z41" s="295"/>
      <c r="AA41" s="115">
        <f t="shared" si="14"/>
        <v>-352.35676054788382</v>
      </c>
      <c r="AB41" s="108">
        <f t="shared" si="15"/>
        <v>0.90212312207003231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913</v>
      </c>
      <c r="G42" s="101">
        <f t="shared" si="16"/>
        <v>15584.91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3049.2938128576261</v>
      </c>
      <c r="N42" s="104">
        <f t="shared" si="10"/>
        <v>1016.431270952542</v>
      </c>
      <c r="O42" s="106">
        <f t="shared" si="11"/>
        <v>0</v>
      </c>
      <c r="P42" s="107">
        <f t="shared" si="12"/>
        <v>-83.568729047457964</v>
      </c>
      <c r="Q42" s="108">
        <f t="shared" si="13"/>
        <v>0.92402842813867458</v>
      </c>
      <c r="R42" s="303"/>
      <c r="S42" s="46">
        <v>0.30347222222222225</v>
      </c>
      <c r="T42" s="47">
        <v>0.31593750000000004</v>
      </c>
      <c r="U42" s="109">
        <v>13</v>
      </c>
      <c r="V42" s="110">
        <v>17.964815252966154</v>
      </c>
      <c r="W42" s="111"/>
      <c r="X42" s="114"/>
      <c r="Y42" s="294"/>
      <c r="Z42" s="295"/>
      <c r="AA42" s="115">
        <f t="shared" si="14"/>
        <v>-250.70618714237389</v>
      </c>
      <c r="AB42" s="108">
        <f t="shared" si="15"/>
        <v>0.92402842813867458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2368</v>
      </c>
      <c r="G43" s="101">
        <f t="shared" si="16"/>
        <v>33223.040000000001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2769.3541676597847</v>
      </c>
      <c r="N43" s="104">
        <f t="shared" si="10"/>
        <v>923.1180558865949</v>
      </c>
      <c r="O43" s="106">
        <f t="shared" si="11"/>
        <v>0</v>
      </c>
      <c r="P43" s="107">
        <f t="shared" si="12"/>
        <v>-76.881944113405098</v>
      </c>
      <c r="Q43" s="108">
        <f t="shared" si="13"/>
        <v>0.9231180558865949</v>
      </c>
      <c r="R43" s="303"/>
      <c r="S43" s="46">
        <v>0.32500000000000007</v>
      </c>
      <c r="T43" s="47">
        <v>0.36062500000000008</v>
      </c>
      <c r="U43" s="109">
        <v>13.050000000000042</v>
      </c>
      <c r="V43" s="110">
        <v>51.304380515570998</v>
      </c>
      <c r="W43" s="111"/>
      <c r="X43" s="114"/>
      <c r="Y43" s="294"/>
      <c r="Z43" s="295"/>
      <c r="AA43" s="115">
        <f t="shared" si="14"/>
        <v>-230.64583234021529</v>
      </c>
      <c r="AB43" s="108">
        <f t="shared" si="15"/>
        <v>0.9231180558865949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3224</v>
      </c>
      <c r="G44" s="119">
        <f t="shared" si="16"/>
        <v>46038.720000000001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3248.9052188388364</v>
      </c>
      <c r="N44" s="104">
        <f t="shared" si="10"/>
        <v>1082.9684062796121</v>
      </c>
      <c r="O44" s="106">
        <f t="shared" si="11"/>
        <v>0</v>
      </c>
      <c r="P44" s="107">
        <f t="shared" si="12"/>
        <v>-117.03159372038795</v>
      </c>
      <c r="Q44" s="108">
        <f t="shared" si="13"/>
        <v>0.90247367189967675</v>
      </c>
      <c r="R44" s="303"/>
      <c r="S44" s="46">
        <v>0.36944444444444452</v>
      </c>
      <c r="T44" s="118">
        <v>0.41078703703703712</v>
      </c>
      <c r="U44" s="109">
        <v>12.699999999999987</v>
      </c>
      <c r="V44" s="110">
        <v>59.540056409874502</v>
      </c>
      <c r="W44" s="111"/>
      <c r="X44" s="114"/>
      <c r="Y44" s="294"/>
      <c r="Z44" s="295"/>
      <c r="AA44" s="115">
        <f t="shared" si="14"/>
        <v>-351.09478116116361</v>
      </c>
      <c r="AB44" s="108">
        <f t="shared" si="15"/>
        <v>0.90247367189967675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1716</v>
      </c>
      <c r="G45" s="119">
        <f t="shared" si="16"/>
        <v>42488.160000000003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3247.2970570293937</v>
      </c>
      <c r="N45" s="104">
        <f t="shared" si="10"/>
        <v>811.82426425734843</v>
      </c>
      <c r="O45" s="121">
        <f t="shared" si="11"/>
        <v>0</v>
      </c>
      <c r="P45" s="122">
        <f t="shared" si="12"/>
        <v>-88.175735742651568</v>
      </c>
      <c r="Q45" s="123">
        <f t="shared" si="13"/>
        <v>0.90202696028594265</v>
      </c>
      <c r="R45" s="303"/>
      <c r="S45" s="46">
        <v>0.42013888888888901</v>
      </c>
      <c r="T45" s="118">
        <v>0.44215277777777789</v>
      </c>
      <c r="U45" s="109">
        <v>13.46666666666672</v>
      </c>
      <c r="V45" s="110">
        <v>31.70636938715645</v>
      </c>
      <c r="W45" s="111"/>
      <c r="X45" s="114"/>
      <c r="Y45" s="294"/>
      <c r="Z45" s="295"/>
      <c r="AA45" s="115">
        <f t="shared" si="14"/>
        <v>-352.70294297060627</v>
      </c>
      <c r="AB45" s="108">
        <f t="shared" si="15"/>
        <v>0.90202696028594265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3151.6450350620435</v>
      </c>
      <c r="N55" s="136">
        <f t="shared" ref="N55:N62" si="22">M55/L55</f>
        <v>919.22980189309601</v>
      </c>
      <c r="O55" s="137">
        <f t="shared" ref="O55:O62" si="23">L55-I55</f>
        <v>0</v>
      </c>
      <c r="P55" s="138">
        <f t="shared" ref="P55:P62" si="24">N55-K55</f>
        <v>-93.270198106904104</v>
      </c>
      <c r="Q55" s="139">
        <f t="shared" ref="Q55:Q62" si="25">N55/K55</f>
        <v>0.90788128582034167</v>
      </c>
      <c r="R55" s="304"/>
      <c r="S55" s="140">
        <v>0.25</v>
      </c>
      <c r="T55" s="141">
        <v>0.44215277777777789</v>
      </c>
      <c r="U55" s="142"/>
      <c r="V55" s="164"/>
      <c r="W55" s="97"/>
      <c r="X55" s="67"/>
      <c r="Y55" s="290"/>
      <c r="Z55" s="291"/>
      <c r="AA55" s="166">
        <f t="shared" ref="AA55:AA62" si="26">M55-J55</f>
        <v>-319.7835363665281</v>
      </c>
      <c r="AB55" s="139">
        <f t="shared" ref="AB55:AB62" si="27">M55/J55</f>
        <v>0.90788128582034167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1055</v>
      </c>
      <c r="G56" s="146">
        <f t="shared" ref="G56:G62" si="28">E56*F56</f>
        <v>19179.900000000001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3246.075631071918</v>
      </c>
      <c r="N56" s="150">
        <f t="shared" si="22"/>
        <v>1082.0252103573059</v>
      </c>
      <c r="O56" s="152">
        <f t="shared" si="23"/>
        <v>0</v>
      </c>
      <c r="P56" s="153">
        <f t="shared" si="24"/>
        <v>-117.97478964269408</v>
      </c>
      <c r="Q56" s="154">
        <f t="shared" si="25"/>
        <v>0.90168767529775495</v>
      </c>
      <c r="R56" s="302">
        <f>Q72</f>
        <v>0.90551994509471823</v>
      </c>
      <c r="S56" s="155">
        <v>0.25</v>
      </c>
      <c r="T56" s="156">
        <v>0.26354166666666667</v>
      </c>
      <c r="U56" s="157"/>
      <c r="V56" s="158">
        <v>19.500469857844038</v>
      </c>
      <c r="W56" s="156"/>
      <c r="X56" s="167"/>
      <c r="Y56" s="305"/>
      <c r="Z56" s="306"/>
      <c r="AA56" s="113">
        <f t="shared" si="26"/>
        <v>-353.924368928082</v>
      </c>
      <c r="AB56" s="154">
        <f t="shared" si="27"/>
        <v>0.90168767529775495</v>
      </c>
      <c r="AC56" s="307">
        <f>AB72</f>
        <v>0.90551994509471823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851</v>
      </c>
      <c r="G57" s="101">
        <f t="shared" si="28"/>
        <v>25530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3251.0725397496899</v>
      </c>
      <c r="N57" s="104">
        <f t="shared" si="22"/>
        <v>812.76813493742247</v>
      </c>
      <c r="O57" s="106">
        <f t="shared" si="23"/>
        <v>0</v>
      </c>
      <c r="P57" s="107">
        <f t="shared" si="24"/>
        <v>-87.231865062577526</v>
      </c>
      <c r="Q57" s="108">
        <f t="shared" si="25"/>
        <v>0.903075705486025</v>
      </c>
      <c r="R57" s="303"/>
      <c r="S57" s="46">
        <v>0.27361111111111114</v>
      </c>
      <c r="T57" s="47">
        <v>0.2845138888888889</v>
      </c>
      <c r="U57" s="109">
        <v>14.500000000000028</v>
      </c>
      <c r="V57" s="110">
        <v>15.705586195234901</v>
      </c>
      <c r="W57" s="111"/>
      <c r="X57" s="13"/>
      <c r="Y57" s="294"/>
      <c r="Z57" s="295"/>
      <c r="AA57" s="115">
        <f t="shared" si="26"/>
        <v>-348.92746025031011</v>
      </c>
      <c r="AB57" s="108">
        <f t="shared" si="27"/>
        <v>0.903075705486025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910</v>
      </c>
      <c r="G58" s="101">
        <f t="shared" si="28"/>
        <v>27300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3048.0823368871511</v>
      </c>
      <c r="N58" s="104">
        <f t="shared" si="22"/>
        <v>762.02058422178777</v>
      </c>
      <c r="O58" s="106">
        <f t="shared" si="23"/>
        <v>0</v>
      </c>
      <c r="P58" s="107">
        <f t="shared" si="24"/>
        <v>-62.979415778212228</v>
      </c>
      <c r="Q58" s="108">
        <f t="shared" si="25"/>
        <v>0.92366131420822761</v>
      </c>
      <c r="R58" s="303"/>
      <c r="S58" s="46">
        <v>0.29444444444444451</v>
      </c>
      <c r="T58" s="47">
        <v>0.30687500000000006</v>
      </c>
      <c r="U58" s="109">
        <v>14.300000000000077</v>
      </c>
      <c r="V58" s="110">
        <v>17.91290193812814</v>
      </c>
      <c r="W58" s="111"/>
      <c r="X58" s="13"/>
      <c r="Y58" s="294"/>
      <c r="Z58" s="295"/>
      <c r="AA58" s="115">
        <f t="shared" si="26"/>
        <v>-251.91766311284891</v>
      </c>
      <c r="AB58" s="108">
        <f t="shared" si="27"/>
        <v>0.92366131420822761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1298</v>
      </c>
      <c r="G59" s="101">
        <f t="shared" si="28"/>
        <v>30892.400000000001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3253.4274729861354</v>
      </c>
      <c r="N59" s="104">
        <f t="shared" si="22"/>
        <v>813.35686824653385</v>
      </c>
      <c r="O59" s="106">
        <f t="shared" si="23"/>
        <v>0</v>
      </c>
      <c r="P59" s="107">
        <f t="shared" si="24"/>
        <v>-86.64313175346615</v>
      </c>
      <c r="Q59" s="108">
        <f t="shared" si="25"/>
        <v>0.90372985360725988</v>
      </c>
      <c r="R59" s="303"/>
      <c r="S59" s="46">
        <v>0.31597222222222232</v>
      </c>
      <c r="T59" s="47">
        <v>0.33259259259259266</v>
      </c>
      <c r="U59" s="109">
        <v>13.100000000000049</v>
      </c>
      <c r="V59" s="110">
        <v>23.937831916233986</v>
      </c>
      <c r="W59" s="111"/>
      <c r="X59" s="114"/>
      <c r="Y59" s="294"/>
      <c r="Z59" s="295"/>
      <c r="AA59" s="115">
        <f t="shared" si="26"/>
        <v>-346.5725270138646</v>
      </c>
      <c r="AB59" s="108">
        <f t="shared" si="27"/>
        <v>0.90372985360725988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717</v>
      </c>
      <c r="G60" s="101">
        <f t="shared" si="28"/>
        <v>17946.510000000002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3253.3286499761357</v>
      </c>
      <c r="N60" s="104">
        <f t="shared" si="22"/>
        <v>650.66572999522714</v>
      </c>
      <c r="O60" s="106">
        <f t="shared" si="23"/>
        <v>0</v>
      </c>
      <c r="P60" s="107">
        <f t="shared" si="24"/>
        <v>-69.334270004772861</v>
      </c>
      <c r="Q60" s="108">
        <f t="shared" si="25"/>
        <v>0.90370240277114877</v>
      </c>
      <c r="R60" s="303"/>
      <c r="S60" s="46">
        <v>0.34236111111111123</v>
      </c>
      <c r="T60" s="47">
        <v>0.35153935185185198</v>
      </c>
      <c r="U60" s="109">
        <v>14.066666666666734</v>
      </c>
      <c r="V60" s="110">
        <v>13.223379691540099</v>
      </c>
      <c r="W60" s="111"/>
      <c r="X60" s="114"/>
      <c r="Y60" s="294"/>
      <c r="Z60" s="295"/>
      <c r="AA60" s="115">
        <f t="shared" si="26"/>
        <v>-346.67135002386431</v>
      </c>
      <c r="AB60" s="108">
        <f t="shared" si="27"/>
        <v>0.90370240277114877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1589</v>
      </c>
      <c r="G61" s="119">
        <f t="shared" si="28"/>
        <v>43665.72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3246.1668015640739</v>
      </c>
      <c r="N61" s="104">
        <f t="shared" si="22"/>
        <v>649.23336031281474</v>
      </c>
      <c r="O61" s="106">
        <f t="shared" si="23"/>
        <v>0</v>
      </c>
      <c r="P61" s="107">
        <f t="shared" si="24"/>
        <v>-70.766639687185261</v>
      </c>
      <c r="Q61" s="108">
        <f t="shared" si="25"/>
        <v>0.9017130004344649</v>
      </c>
      <c r="R61" s="303"/>
      <c r="S61" s="46">
        <v>0.36111111111111127</v>
      </c>
      <c r="T61" s="118">
        <v>0.38150462962962978</v>
      </c>
      <c r="U61" s="109">
        <v>13.783333333333383</v>
      </c>
      <c r="V61" s="110">
        <v>29.37002496423262</v>
      </c>
      <c r="W61" s="111"/>
      <c r="X61" s="49"/>
      <c r="Y61" s="294"/>
      <c r="Z61" s="295"/>
      <c r="AA61" s="115">
        <f t="shared" si="26"/>
        <v>-353.83319843592608</v>
      </c>
      <c r="AB61" s="108">
        <f t="shared" si="27"/>
        <v>0.90171300043446501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2709</v>
      </c>
      <c r="G62" s="119">
        <f t="shared" si="28"/>
        <v>45131.94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3249.2932006233818</v>
      </c>
      <c r="N62" s="104">
        <f t="shared" si="22"/>
        <v>649.85864012467641</v>
      </c>
      <c r="O62" s="121">
        <f t="shared" si="23"/>
        <v>0</v>
      </c>
      <c r="P62" s="122">
        <f t="shared" si="24"/>
        <v>-70.141359875323587</v>
      </c>
      <c r="Q62" s="123">
        <f t="shared" si="25"/>
        <v>0.90258144461760614</v>
      </c>
      <c r="R62" s="303"/>
      <c r="S62" s="46">
        <v>0.39097222222222239</v>
      </c>
      <c r="T62" s="118">
        <v>0.42570601851851869</v>
      </c>
      <c r="U62" s="109">
        <v>13.63333333333336</v>
      </c>
      <c r="V62" s="110">
        <v>50.023186571410811</v>
      </c>
      <c r="W62" s="111"/>
      <c r="X62" s="114"/>
      <c r="Y62" s="294"/>
      <c r="Z62" s="295"/>
      <c r="AA62" s="115">
        <f t="shared" si="26"/>
        <v>-350.70679937661816</v>
      </c>
      <c r="AB62" s="108">
        <f t="shared" si="27"/>
        <v>0.90258144461760603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3221.0638046940694</v>
      </c>
      <c r="N72" s="136">
        <f>M72/L72</f>
        <v>751.58155442861619</v>
      </c>
      <c r="O72" s="137">
        <f>L72-I72</f>
        <v>0</v>
      </c>
      <c r="P72" s="138">
        <f>N72-K72</f>
        <v>-78.418445571383927</v>
      </c>
      <c r="Q72" s="139">
        <f>N72/K72</f>
        <v>0.90551994509471823</v>
      </c>
      <c r="R72" s="304"/>
      <c r="S72" s="140">
        <v>0.25</v>
      </c>
      <c r="T72" s="141">
        <v>0.42570601851851869</v>
      </c>
      <c r="U72" s="142"/>
      <c r="V72" s="164"/>
      <c r="W72" s="165"/>
      <c r="X72" s="136"/>
      <c r="Y72" s="290"/>
      <c r="Z72" s="291"/>
      <c r="AA72" s="166">
        <f>M72-J72</f>
        <v>-336.07905244878793</v>
      </c>
      <c r="AB72" s="139">
        <f>M72/J72</f>
        <v>0.90551994509471823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872</v>
      </c>
      <c r="G73" s="146">
        <f t="shared" ref="G73" si="33">E73*F73</f>
        <v>24913.040000000001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3123.5603004623772</v>
      </c>
      <c r="N73" s="150">
        <f>M73/L73</f>
        <v>260.2966917051981</v>
      </c>
      <c r="O73" s="152">
        <f>L73-I73</f>
        <v>0</v>
      </c>
      <c r="P73" s="153">
        <f>N73-K73</f>
        <v>-39.7033082948019</v>
      </c>
      <c r="Q73" s="154">
        <f>N73/K73</f>
        <v>0.86765563901732701</v>
      </c>
      <c r="R73" s="302">
        <f>Q89</f>
        <v>0.86765563901732701</v>
      </c>
      <c r="S73" s="155">
        <v>0.70833333333333337</v>
      </c>
      <c r="T73" s="156">
        <v>0.71996527777777786</v>
      </c>
      <c r="U73" s="157"/>
      <c r="V73" s="158">
        <v>16.75011684335184</v>
      </c>
      <c r="W73" s="156"/>
      <c r="X73" s="167"/>
      <c r="Y73" s="305"/>
      <c r="Z73" s="306"/>
      <c r="AA73" s="113">
        <f>M73-J73</f>
        <v>-476.4396995376228</v>
      </c>
      <c r="AB73" s="154">
        <f>M73/J73</f>
        <v>0.86765563901732701</v>
      </c>
      <c r="AC73" s="307">
        <f>AB89</f>
        <v>0.86765563901732701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3123.5603004623772</v>
      </c>
      <c r="N89" s="136">
        <f>M89/L89</f>
        <v>260.2966917051981</v>
      </c>
      <c r="O89" s="137">
        <f>L89-I89</f>
        <v>0</v>
      </c>
      <c r="P89" s="138">
        <f>N89-K89</f>
        <v>-39.7033082948019</v>
      </c>
      <c r="Q89" s="139">
        <f>N89/K89</f>
        <v>0.86765563901732701</v>
      </c>
      <c r="R89" s="304"/>
      <c r="S89" s="140">
        <v>0.70833333333333337</v>
      </c>
      <c r="T89" s="141">
        <v>0.71996527777777786</v>
      </c>
      <c r="U89" s="142"/>
      <c r="V89" s="164"/>
      <c r="W89" s="165"/>
      <c r="X89" s="136"/>
      <c r="Y89" s="290"/>
      <c r="Z89" s="291"/>
      <c r="AA89" s="166">
        <f>M89-J89</f>
        <v>-476.4396995376228</v>
      </c>
      <c r="AB89" s="139">
        <f>M89/J89</f>
        <v>0.86765563901732701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721</v>
      </c>
      <c r="G90" s="146">
        <f t="shared" ref="G90:G93" si="37">E90*F90</f>
        <v>17693.34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2772.8923800015941</v>
      </c>
      <c r="N90" s="150">
        <f>M90/L90</f>
        <v>693.22309500039853</v>
      </c>
      <c r="O90" s="152">
        <f>L90-I90</f>
        <v>0</v>
      </c>
      <c r="P90" s="153">
        <f>N90-K90</f>
        <v>-56.77690499960147</v>
      </c>
      <c r="Q90" s="154">
        <f>N90/K90</f>
        <v>0.92429746000053137</v>
      </c>
      <c r="R90" s="302">
        <f>Q106</f>
        <v>0.9239369183824605</v>
      </c>
      <c r="S90" s="155">
        <v>0.70833333333333337</v>
      </c>
      <c r="T90" s="156">
        <v>0.71916666666666673</v>
      </c>
      <c r="U90" s="157"/>
      <c r="V90" s="158">
        <v>15.601038219873187</v>
      </c>
      <c r="W90" s="159"/>
      <c r="X90" s="160"/>
      <c r="Y90" s="305"/>
      <c r="Z90" s="306"/>
      <c r="AA90" s="113">
        <f>M90-J90</f>
        <v>-227.10761999840588</v>
      </c>
      <c r="AB90" s="154">
        <f>M90/J90</f>
        <v>0.92429746000053137</v>
      </c>
      <c r="AC90" s="307">
        <f>AB106</f>
        <v>0.92393691838246039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526</v>
      </c>
      <c r="G91" s="101">
        <f t="shared" si="37"/>
        <v>12797.58</v>
      </c>
      <c r="H91" s="26"/>
      <c r="I91" s="102">
        <v>4</v>
      </c>
      <c r="J91" s="103">
        <v>3000</v>
      </c>
      <c r="K91" s="104">
        <f t="shared" ref="K91:K132" si="38">J91/I91</f>
        <v>750</v>
      </c>
      <c r="L91" s="105">
        <v>4</v>
      </c>
      <c r="M91" s="103">
        <f>F91/V91*60</f>
        <v>2774.0343020756468</v>
      </c>
      <c r="N91" s="104">
        <f>M91/L91</f>
        <v>693.5085755189117</v>
      </c>
      <c r="O91" s="106">
        <f>L91-I91</f>
        <v>0</v>
      </c>
      <c r="P91" s="107">
        <f>N91-K91</f>
        <v>-56.491424481088302</v>
      </c>
      <c r="Q91" s="108">
        <f>N91/K91</f>
        <v>0.92467810069188228</v>
      </c>
      <c r="R91" s="303"/>
      <c r="S91" s="46">
        <v>0.72222222222222221</v>
      </c>
      <c r="T91" s="47">
        <v>0.7301157407407407</v>
      </c>
      <c r="U91" s="109">
        <v>5</v>
      </c>
      <c r="V91" s="110">
        <v>11.376932136846868</v>
      </c>
      <c r="W91" s="111"/>
      <c r="X91" s="114"/>
      <c r="Y91" s="294"/>
      <c r="Z91" s="295"/>
      <c r="AA91" s="115">
        <f>M91-J91</f>
        <v>-225.96569792435321</v>
      </c>
      <c r="AB91" s="108">
        <f>M91/J91</f>
        <v>0.92467810069188228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1767</v>
      </c>
      <c r="G92" s="101">
        <f t="shared" si="37"/>
        <v>39439.440000000002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3045.7615275948251</v>
      </c>
      <c r="N92" s="104">
        <f>M92/L92</f>
        <v>609.15230551896502</v>
      </c>
      <c r="O92" s="106">
        <f>L92-I92</f>
        <v>0</v>
      </c>
      <c r="P92" s="107">
        <f>N92-K92</f>
        <v>-50.847694481034978</v>
      </c>
      <c r="Q92" s="108">
        <f>N92/K92</f>
        <v>0.92295803866509851</v>
      </c>
      <c r="R92" s="303"/>
      <c r="S92" s="46">
        <v>0.73402777777777772</v>
      </c>
      <c r="T92" s="47">
        <v>0.75819444444444439</v>
      </c>
      <c r="U92" s="109">
        <v>5.633333333333308</v>
      </c>
      <c r="V92" s="110">
        <v>34.809028559672498</v>
      </c>
      <c r="W92" s="111"/>
      <c r="X92" s="114"/>
      <c r="Y92" s="294"/>
      <c r="Z92" s="295"/>
      <c r="AA92" s="115">
        <f>M92-J92</f>
        <v>-254.23847240517489</v>
      </c>
      <c r="AB92" s="108">
        <f>M92/J92</f>
        <v>0.92295803866509851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3178</v>
      </c>
      <c r="G93" s="101">
        <f t="shared" si="37"/>
        <v>56854.42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3048.9169619469349</v>
      </c>
      <c r="N93" s="104">
        <f>M93/L93</f>
        <v>762.22924048673372</v>
      </c>
      <c r="O93" s="106">
        <f>L93-I93</f>
        <v>0</v>
      </c>
      <c r="P93" s="107">
        <f>N93-K93</f>
        <v>-62.770759513266285</v>
      </c>
      <c r="Q93" s="108">
        <f>N93/K93</f>
        <v>0.92391423089301061</v>
      </c>
      <c r="R93" s="303"/>
      <c r="S93" s="46">
        <v>0.76180555555555551</v>
      </c>
      <c r="T93" s="47">
        <v>0.80523148148148138</v>
      </c>
      <c r="U93" s="109">
        <v>5.2000000000000135</v>
      </c>
      <c r="V93" s="110">
        <v>62.540240478782422</v>
      </c>
      <c r="W93" s="111"/>
      <c r="X93" s="114"/>
      <c r="Y93" s="294"/>
      <c r="Z93" s="295"/>
      <c r="AA93" s="115">
        <f>M93-J93</f>
        <v>-251.08303805306514</v>
      </c>
      <c r="AB93" s="108">
        <f>M93/J93</f>
        <v>0.92391423089301061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2910.4012929047503</v>
      </c>
      <c r="N106" s="136">
        <f t="shared" ref="N106:N115" si="42">M106/L106</f>
        <v>684.80030421288245</v>
      </c>
      <c r="O106" s="137">
        <f t="shared" ref="O106:O115" si="43">L106-I106</f>
        <v>0</v>
      </c>
      <c r="P106" s="138">
        <f t="shared" ref="P106:P115" si="44">N106-K106</f>
        <v>-56.376166375352796</v>
      </c>
      <c r="Q106" s="139">
        <f t="shared" ref="Q106:Q115" si="45">N106/K106</f>
        <v>0.9239369183824605</v>
      </c>
      <c r="R106" s="304"/>
      <c r="S106" s="140">
        <v>0.70833333333333337</v>
      </c>
      <c r="T106" s="141">
        <v>0.80523148148148138</v>
      </c>
      <c r="U106" s="142"/>
      <c r="V106" s="164"/>
      <c r="W106" s="97"/>
      <c r="X106" s="67"/>
      <c r="Y106" s="290"/>
      <c r="Z106" s="291"/>
      <c r="AA106" s="166">
        <f t="shared" ref="AA106:AA115" si="46">M106-J106</f>
        <v>-239.59870709524967</v>
      </c>
      <c r="AB106" s="139">
        <f t="shared" ref="AB106:AB115" si="47">M106/J106</f>
        <v>0.92393691838246039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485</v>
      </c>
      <c r="G107" s="146">
        <f t="shared" ref="G107:G115" si="48">E107*F107</f>
        <v>8817.2999999999993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49">F107/V107*60</f>
        <v>2771.0326110420724</v>
      </c>
      <c r="N107" s="150">
        <f t="shared" si="42"/>
        <v>923.6775370140241</v>
      </c>
      <c r="O107" s="152">
        <f t="shared" si="43"/>
        <v>0</v>
      </c>
      <c r="P107" s="153">
        <f t="shared" si="44"/>
        <v>-76.322462985975903</v>
      </c>
      <c r="Q107" s="154">
        <f t="shared" si="45"/>
        <v>0.92367753701402411</v>
      </c>
      <c r="R107" s="302">
        <f>Q123</f>
        <v>0.91103965813690135</v>
      </c>
      <c r="S107" s="155">
        <v>0.70833333333333337</v>
      </c>
      <c r="T107" s="156">
        <v>0.71562500000000007</v>
      </c>
      <c r="U107" s="157"/>
      <c r="V107" s="158">
        <v>10.5015003735581</v>
      </c>
      <c r="W107" s="159"/>
      <c r="X107" s="160"/>
      <c r="Y107" s="305"/>
      <c r="Z107" s="306"/>
      <c r="AA107" s="113">
        <f t="shared" si="46"/>
        <v>-228.9673889579276</v>
      </c>
      <c r="AB107" s="154">
        <f t="shared" si="47"/>
        <v>0.92367753701402411</v>
      </c>
      <c r="AC107" s="307">
        <f>AB123</f>
        <v>0.91103965813690146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728</v>
      </c>
      <c r="G108" s="101">
        <f t="shared" si="48"/>
        <v>13235.039999999999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3250.0002435477395</v>
      </c>
      <c r="N108" s="104">
        <f t="shared" si="42"/>
        <v>1083.3334145159131</v>
      </c>
      <c r="O108" s="106">
        <f t="shared" si="43"/>
        <v>0</v>
      </c>
      <c r="P108" s="107">
        <f t="shared" si="44"/>
        <v>-116.66658548408691</v>
      </c>
      <c r="Q108" s="108">
        <f t="shared" si="45"/>
        <v>0.90277784542992756</v>
      </c>
      <c r="R108" s="303"/>
      <c r="S108" s="46">
        <v>0.72499999999999998</v>
      </c>
      <c r="T108" s="47">
        <v>0.73432870370370373</v>
      </c>
      <c r="U108" s="109">
        <v>13.499999999999872</v>
      </c>
      <c r="V108" s="110">
        <v>13.4399989928365</v>
      </c>
      <c r="W108" s="111"/>
      <c r="X108" s="114"/>
      <c r="Y108" s="294"/>
      <c r="Z108" s="295"/>
      <c r="AA108" s="115">
        <f t="shared" si="46"/>
        <v>-349.9997564522605</v>
      </c>
      <c r="AB108" s="108">
        <f t="shared" si="47"/>
        <v>0.90277784542992767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782</v>
      </c>
      <c r="G109" s="101">
        <f t="shared" si="48"/>
        <v>13059.4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3246.2356875369392</v>
      </c>
      <c r="N109" s="104">
        <f t="shared" si="42"/>
        <v>1082.0785625123131</v>
      </c>
      <c r="O109" s="106">
        <f t="shared" si="43"/>
        <v>0</v>
      </c>
      <c r="P109" s="107">
        <f t="shared" si="44"/>
        <v>-117.92143748768694</v>
      </c>
      <c r="Q109" s="108">
        <f t="shared" si="45"/>
        <v>0.90173213542692754</v>
      </c>
      <c r="R109" s="303"/>
      <c r="S109" s="46">
        <v>0.74305555555555547</v>
      </c>
      <c r="T109" s="47">
        <v>0.75309027777777771</v>
      </c>
      <c r="U109" s="109">
        <v>12.566666666666499</v>
      </c>
      <c r="V109" s="110">
        <v>14.453664033125165</v>
      </c>
      <c r="W109" s="111"/>
      <c r="X109" s="114"/>
      <c r="Y109" s="294"/>
      <c r="Z109" s="295"/>
      <c r="AA109" s="115">
        <f t="shared" si="46"/>
        <v>-353.76431246306083</v>
      </c>
      <c r="AB109" s="108">
        <f t="shared" si="47"/>
        <v>0.90173213542692754</v>
      </c>
      <c r="AC109" s="308"/>
    </row>
    <row r="110" spans="1:29" ht="15.75" customHeight="1">
      <c r="A110" s="311"/>
      <c r="B110" s="98" t="s">
        <v>118</v>
      </c>
      <c r="C110" s="292" t="s">
        <v>228</v>
      </c>
      <c r="D110" s="293"/>
      <c r="E110" s="99">
        <v>23.8</v>
      </c>
      <c r="F110" s="100">
        <v>1145</v>
      </c>
      <c r="G110" s="101">
        <f t="shared" si="48"/>
        <v>27251</v>
      </c>
      <c r="H110" s="26"/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3252.5338923860677</v>
      </c>
      <c r="N110" s="104">
        <f t="shared" si="42"/>
        <v>813.13347309651692</v>
      </c>
      <c r="O110" s="106">
        <f t="shared" si="43"/>
        <v>0</v>
      </c>
      <c r="P110" s="107">
        <f t="shared" si="44"/>
        <v>-86.866526903483077</v>
      </c>
      <c r="Q110" s="108">
        <f t="shared" si="45"/>
        <v>0.90348163677390769</v>
      </c>
      <c r="R110" s="303"/>
      <c r="S110" s="46">
        <v>0.76319444444444429</v>
      </c>
      <c r="T110" s="47">
        <v>0.77785879629629617</v>
      </c>
      <c r="U110" s="109">
        <v>14.549999999999876</v>
      </c>
      <c r="V110" s="110">
        <v>21.121993581933591</v>
      </c>
      <c r="W110" s="111"/>
      <c r="X110" s="114"/>
      <c r="Y110" s="294"/>
      <c r="Z110" s="295"/>
      <c r="AA110" s="115">
        <f t="shared" si="46"/>
        <v>-347.46610761393231</v>
      </c>
      <c r="AB110" s="108">
        <f t="shared" si="47"/>
        <v>0.90348163677390769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1807</v>
      </c>
      <c r="G111" s="101">
        <f t="shared" si="48"/>
        <v>25352.21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2770.27400129739</v>
      </c>
      <c r="N111" s="104">
        <f t="shared" si="42"/>
        <v>923.42466709913003</v>
      </c>
      <c r="O111" s="106">
        <f t="shared" si="43"/>
        <v>0</v>
      </c>
      <c r="P111" s="107">
        <f t="shared" si="44"/>
        <v>-76.575332900869967</v>
      </c>
      <c r="Q111" s="108">
        <f t="shared" si="45"/>
        <v>0.92342466709913007</v>
      </c>
      <c r="R111" s="303"/>
      <c r="S111" s="46">
        <v>0.7881944444444442</v>
      </c>
      <c r="T111" s="47">
        <v>0.81537037037037008</v>
      </c>
      <c r="U111" s="109">
        <v>14.883333333333155</v>
      </c>
      <c r="V111" s="110">
        <v>39.136922899765203</v>
      </c>
      <c r="W111" s="111"/>
      <c r="X111" s="114"/>
      <c r="Y111" s="294"/>
      <c r="Z111" s="295"/>
      <c r="AA111" s="115">
        <f t="shared" si="46"/>
        <v>-229.72599870261001</v>
      </c>
      <c r="AB111" s="108">
        <f t="shared" si="47"/>
        <v>0.92342466709912996</v>
      </c>
      <c r="AC111" s="308"/>
    </row>
    <row r="112" spans="1:29" ht="15.75" customHeight="1">
      <c r="A112" s="311"/>
      <c r="B112" s="98" t="s">
        <v>118</v>
      </c>
      <c r="C112" s="292" t="s">
        <v>141</v>
      </c>
      <c r="D112" s="293"/>
      <c r="E112" s="99">
        <v>14.28</v>
      </c>
      <c r="F112" s="100">
        <v>2256</v>
      </c>
      <c r="G112" s="119">
        <f t="shared" si="48"/>
        <v>32215.68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3249.6184079474456</v>
      </c>
      <c r="N112" s="104">
        <f t="shared" si="42"/>
        <v>1083.2061359824818</v>
      </c>
      <c r="O112" s="106">
        <f t="shared" si="43"/>
        <v>0</v>
      </c>
      <c r="P112" s="107">
        <f t="shared" si="44"/>
        <v>-116.79386401751822</v>
      </c>
      <c r="Q112" s="108">
        <f t="shared" si="45"/>
        <v>0.90267177998540149</v>
      </c>
      <c r="R112" s="303"/>
      <c r="S112" s="46">
        <v>0.82499999999999973</v>
      </c>
      <c r="T112" s="118">
        <v>0.85392361111111081</v>
      </c>
      <c r="U112" s="109">
        <v>13.866666666666703</v>
      </c>
      <c r="V112" s="110">
        <v>41.654121502068101</v>
      </c>
      <c r="W112" s="111"/>
      <c r="X112" s="114"/>
      <c r="Y112" s="294"/>
      <c r="Z112" s="295"/>
      <c r="AA112" s="115">
        <f t="shared" si="46"/>
        <v>-350.38159205255442</v>
      </c>
      <c r="AB112" s="108">
        <f t="shared" si="47"/>
        <v>0.9026717799854016</v>
      </c>
      <c r="AC112" s="308"/>
    </row>
    <row r="113" spans="1:29" ht="15.75" customHeight="1">
      <c r="A113" s="311"/>
      <c r="B113" s="98" t="s">
        <v>118</v>
      </c>
      <c r="C113" s="292" t="s">
        <v>140</v>
      </c>
      <c r="D113" s="293"/>
      <c r="E113" s="99">
        <v>18.18</v>
      </c>
      <c r="F113" s="100">
        <v>682</v>
      </c>
      <c r="G113" s="119">
        <f t="shared" si="48"/>
        <v>12398.76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2772.1473497246079</v>
      </c>
      <c r="N113" s="104">
        <f t="shared" si="42"/>
        <v>924.04911657486934</v>
      </c>
      <c r="O113" s="121">
        <f t="shared" si="43"/>
        <v>0</v>
      </c>
      <c r="P113" s="122">
        <f t="shared" si="44"/>
        <v>-75.950883425130655</v>
      </c>
      <c r="Q113" s="123">
        <f t="shared" si="45"/>
        <v>0.92404911657486932</v>
      </c>
      <c r="R113" s="303"/>
      <c r="S113" s="46">
        <v>0.86249999999999971</v>
      </c>
      <c r="T113" s="118">
        <v>0.87274305555555531</v>
      </c>
      <c r="U113" s="109">
        <v>13</v>
      </c>
      <c r="V113" s="110">
        <v>14.7611201129208</v>
      </c>
      <c r="W113" s="111"/>
      <c r="X113" s="114"/>
      <c r="Y113" s="294"/>
      <c r="Z113" s="295"/>
      <c r="AA113" s="115">
        <f t="shared" si="46"/>
        <v>-227.85265027539208</v>
      </c>
      <c r="AB113" s="108">
        <f t="shared" si="47"/>
        <v>0.92404911657486932</v>
      </c>
      <c r="AC113" s="308"/>
    </row>
    <row r="114" spans="1:29" ht="15.75" customHeight="1">
      <c r="A114" s="311"/>
      <c r="B114" s="98" t="s">
        <v>118</v>
      </c>
      <c r="C114" s="292" t="s">
        <v>139</v>
      </c>
      <c r="D114" s="293"/>
      <c r="E114" s="99">
        <v>14.03</v>
      </c>
      <c r="F114" s="100">
        <v>2713</v>
      </c>
      <c r="G114" s="119">
        <f t="shared" si="48"/>
        <v>38063.39</v>
      </c>
      <c r="H114" s="26"/>
      <c r="I114" s="102">
        <v>3</v>
      </c>
      <c r="J114" s="103">
        <v>3000</v>
      </c>
      <c r="K114" s="104">
        <f t="shared" si="38"/>
        <v>1000</v>
      </c>
      <c r="L114" s="116">
        <v>3</v>
      </c>
      <c r="M114" s="103">
        <f t="shared" si="49"/>
        <v>2770.5090987380472</v>
      </c>
      <c r="N114" s="104">
        <f t="shared" si="42"/>
        <v>923.50303291268244</v>
      </c>
      <c r="O114" s="121">
        <f t="shared" si="43"/>
        <v>0</v>
      </c>
      <c r="P114" s="122">
        <f t="shared" si="44"/>
        <v>-76.496967087317557</v>
      </c>
      <c r="Q114" s="123">
        <f t="shared" si="45"/>
        <v>0.92350303291268243</v>
      </c>
      <c r="R114" s="303"/>
      <c r="S114" s="46">
        <v>0.88194444444444409</v>
      </c>
      <c r="T114" s="118">
        <v>0.92274305555555525</v>
      </c>
      <c r="U114" s="109">
        <v>13.249999999999833</v>
      </c>
      <c r="V114" s="110">
        <v>58.754544453272302</v>
      </c>
      <c r="W114" s="111"/>
      <c r="X114" s="114"/>
      <c r="Y114" s="294"/>
      <c r="Z114" s="295"/>
      <c r="AA114" s="115">
        <f t="shared" si="46"/>
        <v>-229.49090126195279</v>
      </c>
      <c r="AB114" s="108">
        <f t="shared" si="47"/>
        <v>0.92350303291268243</v>
      </c>
      <c r="AC114" s="308"/>
    </row>
    <row r="115" spans="1:29" ht="15.75" customHeight="1">
      <c r="A115" s="311"/>
      <c r="B115" s="98" t="s">
        <v>118</v>
      </c>
      <c r="C115" s="292" t="s">
        <v>141</v>
      </c>
      <c r="D115" s="293"/>
      <c r="E115" s="99">
        <v>14.28</v>
      </c>
      <c r="F115" s="100">
        <v>3623</v>
      </c>
      <c r="G115" s="119">
        <f t="shared" si="48"/>
        <v>51736.439999999995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3248.8384518867383</v>
      </c>
      <c r="N115" s="104">
        <f t="shared" si="42"/>
        <v>1082.9461506289128</v>
      </c>
      <c r="O115" s="121">
        <f t="shared" si="43"/>
        <v>0</v>
      </c>
      <c r="P115" s="122">
        <f t="shared" si="44"/>
        <v>-117.05384937108715</v>
      </c>
      <c r="Q115" s="123">
        <f t="shared" si="45"/>
        <v>0.90245512552409402</v>
      </c>
      <c r="R115" s="303"/>
      <c r="S115" s="46">
        <v>0.93263888888888846</v>
      </c>
      <c r="T115" s="118">
        <v>0.97909722222222184</v>
      </c>
      <c r="U115" s="109">
        <v>14.249999999999829</v>
      </c>
      <c r="V115" s="110">
        <v>66.910067465422358</v>
      </c>
      <c r="W115" s="111"/>
      <c r="X115" s="114"/>
      <c r="Y115" s="294"/>
      <c r="Z115" s="295"/>
      <c r="AA115" s="115">
        <f t="shared" si="46"/>
        <v>-351.16154811326169</v>
      </c>
      <c r="AB115" s="108">
        <f t="shared" si="47"/>
        <v>0.90245512552409402</v>
      </c>
      <c r="AC115" s="308"/>
    </row>
    <row r="116" spans="1:29" ht="15.75" customHeight="1">
      <c r="A116" s="311"/>
      <c r="B116" s="98"/>
      <c r="C116" s="292"/>
      <c r="D116" s="293"/>
      <c r="E116" s="99"/>
      <c r="F116" s="100"/>
      <c r="G116" s="119"/>
      <c r="H116" s="26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46"/>
      <c r="T116" s="118"/>
      <c r="U116" s="109"/>
      <c r="V116" s="110"/>
      <c r="W116" s="111"/>
      <c r="X116" s="114"/>
      <c r="Y116" s="294"/>
      <c r="Z116" s="295"/>
      <c r="AA116" s="115"/>
      <c r="AB116" s="108"/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3.1111111111111112</v>
      </c>
      <c r="J123" s="135">
        <f t="shared" si="50"/>
        <v>3333.3333333333335</v>
      </c>
      <c r="K123" s="136">
        <f t="shared" ref="K123" si="51">J123/I123</f>
        <v>1071.4285714285716</v>
      </c>
      <c r="L123" s="134">
        <f t="shared" ref="L123:M123" si="52">AVERAGE(L107:L122)</f>
        <v>3.1111111111111112</v>
      </c>
      <c r="M123" s="135">
        <f t="shared" si="52"/>
        <v>3036.7988604563384</v>
      </c>
      <c r="N123" s="136">
        <f t="shared" ref="N123:N132" si="53">M123/L123</f>
        <v>976.11391943239448</v>
      </c>
      <c r="O123" s="137">
        <f t="shared" ref="O123:O132" si="54">L123-I123</f>
        <v>0</v>
      </c>
      <c r="P123" s="138">
        <f t="shared" ref="P123:P132" si="55">N123-K123</f>
        <v>-95.314651996177076</v>
      </c>
      <c r="Q123" s="139">
        <f t="shared" ref="Q123:Q132" si="56">N123/K123</f>
        <v>0.91103965813690135</v>
      </c>
      <c r="R123" s="304"/>
      <c r="S123" s="140">
        <v>0.70833333333333337</v>
      </c>
      <c r="T123" s="141">
        <v>0.97909722222222184</v>
      </c>
      <c r="U123" s="142"/>
      <c r="V123" s="164"/>
      <c r="W123" s="97"/>
      <c r="X123" s="67"/>
      <c r="Y123" s="290"/>
      <c r="Z123" s="291"/>
      <c r="AA123" s="166">
        <f t="shared" ref="AA123:AA132" si="57">M123-J123</f>
        <v>-296.5344728769951</v>
      </c>
      <c r="AB123" s="139">
        <f t="shared" ref="AB123:AB132" si="58">M123/J123</f>
        <v>0.91103965813690146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1337</v>
      </c>
      <c r="G124" s="146">
        <f t="shared" ref="G124:G132" si="59">E124*F124</f>
        <v>33465.11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2" si="60">F124/V124*60</f>
        <v>3246.9989616807093</v>
      </c>
      <c r="N124" s="150">
        <f t="shared" si="53"/>
        <v>649.3997923361419</v>
      </c>
      <c r="O124" s="152">
        <f t="shared" si="54"/>
        <v>0</v>
      </c>
      <c r="P124" s="153">
        <f t="shared" si="55"/>
        <v>-70.6002076638581</v>
      </c>
      <c r="Q124" s="154">
        <f t="shared" si="56"/>
        <v>0.90194415602241929</v>
      </c>
      <c r="R124" s="302">
        <f>Q140</f>
        <v>0.90264790822323238</v>
      </c>
      <c r="S124" s="155">
        <v>0.70833333333333337</v>
      </c>
      <c r="T124" s="156">
        <v>0.72548611111111116</v>
      </c>
      <c r="U124" s="157"/>
      <c r="V124" s="158">
        <v>24.7058902533423</v>
      </c>
      <c r="W124" s="156"/>
      <c r="X124" s="167"/>
      <c r="Y124" s="305"/>
      <c r="Z124" s="306"/>
      <c r="AA124" s="169">
        <f t="shared" si="57"/>
        <v>-353.00103831929073</v>
      </c>
      <c r="AB124" s="154">
        <f t="shared" si="58"/>
        <v>0.90194415602241929</v>
      </c>
      <c r="AC124" s="307">
        <f>AB140</f>
        <v>0.90264790822323238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1597</v>
      </c>
      <c r="G125" s="101">
        <f t="shared" si="59"/>
        <v>39637.54</v>
      </c>
      <c r="H125" s="26"/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3250.1358705559041</v>
      </c>
      <c r="N125" s="104">
        <f t="shared" si="53"/>
        <v>650.02717411118078</v>
      </c>
      <c r="O125" s="106">
        <f t="shared" si="54"/>
        <v>0</v>
      </c>
      <c r="P125" s="107">
        <f t="shared" si="55"/>
        <v>-69.972825888819216</v>
      </c>
      <c r="Q125" s="108">
        <f t="shared" si="56"/>
        <v>0.90281551959886219</v>
      </c>
      <c r="R125" s="303"/>
      <c r="S125" s="46">
        <v>0.73472222222222228</v>
      </c>
      <c r="T125" s="47">
        <v>0.75518518518518529</v>
      </c>
      <c r="U125" s="109">
        <v>13.3</v>
      </c>
      <c r="V125" s="110">
        <v>29.481844395511661</v>
      </c>
      <c r="W125" s="111"/>
      <c r="X125" s="13"/>
      <c r="Y125" s="294"/>
      <c r="Z125" s="295"/>
      <c r="AA125" s="170">
        <f t="shared" si="57"/>
        <v>-349.86412944409585</v>
      </c>
      <c r="AB125" s="108">
        <f t="shared" si="58"/>
        <v>0.9028155195988623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1543</v>
      </c>
      <c r="G126" s="101">
        <f t="shared" si="59"/>
        <v>38204.68</v>
      </c>
      <c r="H126" s="26"/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3249.7647501443585</v>
      </c>
      <c r="N126" s="104">
        <f t="shared" si="53"/>
        <v>812.44118753608961</v>
      </c>
      <c r="O126" s="106">
        <f t="shared" si="54"/>
        <v>0</v>
      </c>
      <c r="P126" s="107">
        <f t="shared" si="55"/>
        <v>-87.558812463910385</v>
      </c>
      <c r="Q126" s="108">
        <f t="shared" si="56"/>
        <v>0.90271243059565509</v>
      </c>
      <c r="R126" s="303"/>
      <c r="S126" s="46">
        <v>0.76458333333333339</v>
      </c>
      <c r="T126" s="47">
        <v>0.78436342592592601</v>
      </c>
      <c r="U126" s="109">
        <v>13.533333333333264</v>
      </c>
      <c r="V126" s="110">
        <v>28.488215953443241</v>
      </c>
      <c r="W126" s="111"/>
      <c r="X126" s="13"/>
      <c r="Y126" s="294"/>
      <c r="Z126" s="295"/>
      <c r="AA126" s="170">
        <f t="shared" si="57"/>
        <v>-350.23524985564154</v>
      </c>
      <c r="AB126" s="108">
        <f t="shared" si="58"/>
        <v>0.90271243059565509</v>
      </c>
      <c r="AC126" s="308"/>
    </row>
    <row r="127" spans="1:29" ht="15.75" customHeight="1">
      <c r="A127" s="297"/>
      <c r="B127" s="98" t="s">
        <v>118</v>
      </c>
      <c r="C127" s="292" t="s">
        <v>194</v>
      </c>
      <c r="D127" s="293"/>
      <c r="E127" s="99">
        <v>30</v>
      </c>
      <c r="F127" s="100">
        <v>878</v>
      </c>
      <c r="G127" s="101">
        <f t="shared" si="59"/>
        <v>26340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3250.3027022921033</v>
      </c>
      <c r="N127" s="104">
        <f t="shared" si="53"/>
        <v>812.57567557302582</v>
      </c>
      <c r="O127" s="106">
        <f t="shared" si="54"/>
        <v>0</v>
      </c>
      <c r="P127" s="107">
        <f t="shared" si="55"/>
        <v>-87.424324426974181</v>
      </c>
      <c r="Q127" s="108">
        <f t="shared" si="56"/>
        <v>0.90286186174780647</v>
      </c>
      <c r="R127" s="303"/>
      <c r="S127" s="46">
        <v>0.79375000000000007</v>
      </c>
      <c r="T127" s="47">
        <v>0.80500000000000005</v>
      </c>
      <c r="U127" s="109">
        <v>13.516666666666648</v>
      </c>
      <c r="V127" s="110">
        <v>16.20772119558287</v>
      </c>
      <c r="W127" s="111"/>
      <c r="X127" s="13"/>
      <c r="Y127" s="294"/>
      <c r="Z127" s="295"/>
      <c r="AA127" s="170">
        <f t="shared" si="57"/>
        <v>-349.69729770789672</v>
      </c>
      <c r="AB127" s="108">
        <f t="shared" si="58"/>
        <v>0.90286186174780647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842</v>
      </c>
      <c r="G128" s="101">
        <f t="shared" si="59"/>
        <v>15307.56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3248.4834114390851</v>
      </c>
      <c r="N128" s="104">
        <f t="shared" si="53"/>
        <v>1082.8278038130284</v>
      </c>
      <c r="O128" s="106">
        <f t="shared" si="54"/>
        <v>0</v>
      </c>
      <c r="P128" s="107">
        <f t="shared" si="55"/>
        <v>-117.17219618697163</v>
      </c>
      <c r="Q128" s="108">
        <f t="shared" si="56"/>
        <v>0.90235650317752369</v>
      </c>
      <c r="R128" s="303"/>
      <c r="S128" s="46">
        <v>0.81388888888888888</v>
      </c>
      <c r="T128" s="47">
        <v>0.82468750000000002</v>
      </c>
      <c r="U128" s="109">
        <v>12.799999999999923</v>
      </c>
      <c r="V128" s="110">
        <v>15.551872551388382</v>
      </c>
      <c r="W128" s="111"/>
      <c r="X128" s="114"/>
      <c r="Y128" s="294"/>
      <c r="Z128" s="295"/>
      <c r="AA128" s="170">
        <f t="shared" si="57"/>
        <v>-351.5165885609149</v>
      </c>
      <c r="AB128" s="108">
        <f t="shared" si="58"/>
        <v>0.90235650317752369</v>
      </c>
      <c r="AC128" s="308"/>
    </row>
    <row r="129" spans="1:29" ht="15.75" customHeight="1">
      <c r="A129" s="298"/>
      <c r="B129" s="98" t="s">
        <v>118</v>
      </c>
      <c r="C129" s="292" t="s">
        <v>137</v>
      </c>
      <c r="D129" s="293"/>
      <c r="E129" s="99">
        <v>16.66</v>
      </c>
      <c r="F129" s="100">
        <v>1855</v>
      </c>
      <c r="G129" s="119">
        <f t="shared" si="59"/>
        <v>30904.3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3250.6602082946915</v>
      </c>
      <c r="N129" s="104">
        <f t="shared" si="53"/>
        <v>650.13204165893831</v>
      </c>
      <c r="O129" s="106">
        <f t="shared" si="54"/>
        <v>0</v>
      </c>
      <c r="P129" s="107">
        <f t="shared" si="55"/>
        <v>-69.867958341061694</v>
      </c>
      <c r="Q129" s="108">
        <f t="shared" si="56"/>
        <v>0.90296116897074763</v>
      </c>
      <c r="R129" s="303"/>
      <c r="S129" s="46">
        <v>0.8340277777777777</v>
      </c>
      <c r="T129" s="118">
        <v>0.85780092592592583</v>
      </c>
      <c r="U129" s="109">
        <v>13.449999999999864</v>
      </c>
      <c r="V129" s="110">
        <v>34.239198460668518</v>
      </c>
      <c r="W129" s="111"/>
      <c r="X129" s="49"/>
      <c r="Y129" s="294"/>
      <c r="Z129" s="295"/>
      <c r="AA129" s="170">
        <f t="shared" si="57"/>
        <v>-349.33979170530847</v>
      </c>
      <c r="AB129" s="108">
        <f t="shared" si="58"/>
        <v>0.90296116897074763</v>
      </c>
      <c r="AC129" s="308"/>
    </row>
    <row r="130" spans="1:29" ht="15.75" customHeight="1">
      <c r="A130" s="298"/>
      <c r="B130" s="98" t="s">
        <v>118</v>
      </c>
      <c r="C130" s="292" t="s">
        <v>194</v>
      </c>
      <c r="D130" s="293"/>
      <c r="E130" s="99">
        <v>30</v>
      </c>
      <c r="F130" s="100">
        <v>1193</v>
      </c>
      <c r="G130" s="119">
        <f t="shared" si="59"/>
        <v>35790</v>
      </c>
      <c r="H130" s="26"/>
      <c r="I130" s="102">
        <v>4</v>
      </c>
      <c r="J130" s="103">
        <v>3600</v>
      </c>
      <c r="K130" s="104">
        <f t="shared" si="38"/>
        <v>900</v>
      </c>
      <c r="L130" s="105">
        <v>4</v>
      </c>
      <c r="M130" s="103">
        <f t="shared" si="60"/>
        <v>3250.3027022921028</v>
      </c>
      <c r="N130" s="104">
        <f t="shared" si="53"/>
        <v>812.57567557302571</v>
      </c>
      <c r="O130" s="121">
        <f t="shared" si="54"/>
        <v>0</v>
      </c>
      <c r="P130" s="122">
        <f t="shared" si="55"/>
        <v>-87.424324426974295</v>
      </c>
      <c r="Q130" s="123">
        <f t="shared" si="56"/>
        <v>0.90286186174780636</v>
      </c>
      <c r="R130" s="303"/>
      <c r="S130" s="46">
        <v>0.86736111111111103</v>
      </c>
      <c r="T130" s="118">
        <v>0.8826504629629629</v>
      </c>
      <c r="U130" s="109">
        <v>13.766666666666687</v>
      </c>
      <c r="V130" s="110">
        <v>22.022564221332992</v>
      </c>
      <c r="W130" s="111"/>
      <c r="X130" s="114"/>
      <c r="Y130" s="294"/>
      <c r="Z130" s="295"/>
      <c r="AA130" s="170">
        <f t="shared" si="57"/>
        <v>-349.69729770789718</v>
      </c>
      <c r="AB130" s="108">
        <f t="shared" si="58"/>
        <v>0.90286186174780636</v>
      </c>
      <c r="AC130" s="308"/>
    </row>
    <row r="131" spans="1:29" ht="15.75" customHeight="1">
      <c r="A131" s="298"/>
      <c r="B131" s="98" t="s">
        <v>118</v>
      </c>
      <c r="C131" s="292" t="s">
        <v>143</v>
      </c>
      <c r="D131" s="293"/>
      <c r="E131" s="99">
        <v>18.18</v>
      </c>
      <c r="F131" s="100">
        <v>1301</v>
      </c>
      <c r="G131" s="119">
        <f t="shared" si="59"/>
        <v>23652.18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3248.4834114390846</v>
      </c>
      <c r="N131" s="104">
        <f t="shared" si="53"/>
        <v>1082.8278038130281</v>
      </c>
      <c r="O131" s="121">
        <f t="shared" si="54"/>
        <v>0</v>
      </c>
      <c r="P131" s="122">
        <f t="shared" si="55"/>
        <v>-117.17219618697186</v>
      </c>
      <c r="Q131" s="123">
        <f t="shared" si="56"/>
        <v>0.90235650317752347</v>
      </c>
      <c r="R131" s="303"/>
      <c r="S131" s="46">
        <v>0.8916666666666665</v>
      </c>
      <c r="T131" s="118">
        <v>0.90834490740740725</v>
      </c>
      <c r="U131" s="109">
        <v>12.983333333333178</v>
      </c>
      <c r="V131" s="110">
        <v>24.029674809211741</v>
      </c>
      <c r="W131" s="111"/>
      <c r="X131" s="114"/>
      <c r="Y131" s="294"/>
      <c r="Z131" s="295"/>
      <c r="AA131" s="170">
        <f t="shared" si="57"/>
        <v>-351.51658856091535</v>
      </c>
      <c r="AB131" s="108">
        <f t="shared" si="58"/>
        <v>0.90235650317752347</v>
      </c>
      <c r="AC131" s="308"/>
    </row>
    <row r="132" spans="1:29" ht="15.75" customHeight="1">
      <c r="A132" s="298"/>
      <c r="B132" s="98" t="s">
        <v>118</v>
      </c>
      <c r="C132" s="292" t="s">
        <v>137</v>
      </c>
      <c r="D132" s="293"/>
      <c r="E132" s="99">
        <v>16.66</v>
      </c>
      <c r="F132" s="100">
        <v>2868</v>
      </c>
      <c r="G132" s="119">
        <f t="shared" si="59"/>
        <v>47780.88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3250.6602082946915</v>
      </c>
      <c r="N132" s="104">
        <f t="shared" si="53"/>
        <v>650.13204165893831</v>
      </c>
      <c r="O132" s="121">
        <f t="shared" si="54"/>
        <v>0</v>
      </c>
      <c r="P132" s="122">
        <f t="shared" si="55"/>
        <v>-69.867958341061694</v>
      </c>
      <c r="Q132" s="123">
        <f t="shared" si="56"/>
        <v>0.90296116897074763</v>
      </c>
      <c r="R132" s="303"/>
      <c r="S132" s="46">
        <v>0.91736111111111096</v>
      </c>
      <c r="T132" s="118">
        <v>0.95412037037037023</v>
      </c>
      <c r="U132" s="109">
        <v>12.983333333333338</v>
      </c>
      <c r="V132" s="110">
        <v>52.936938644311219</v>
      </c>
      <c r="W132" s="124"/>
      <c r="X132" s="125"/>
      <c r="Y132" s="294"/>
      <c r="Z132" s="295"/>
      <c r="AA132" s="170">
        <f t="shared" si="57"/>
        <v>-349.33979170530847</v>
      </c>
      <c r="AB132" s="108">
        <f t="shared" si="58"/>
        <v>0.90296116897074763</v>
      </c>
      <c r="AC132" s="308"/>
    </row>
    <row r="133" spans="1:29" ht="15.75" customHeight="1">
      <c r="A133" s="298"/>
      <c r="B133" s="98"/>
      <c r="C133" s="292"/>
      <c r="D133" s="293"/>
      <c r="E133" s="99"/>
      <c r="F133" s="100"/>
      <c r="G133" s="119"/>
      <c r="H133" s="26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24"/>
      <c r="X133" s="125"/>
      <c r="Y133" s="294"/>
      <c r="Z133" s="295"/>
      <c r="AA133" s="170"/>
      <c r="AB133" s="108"/>
      <c r="AC133" s="308"/>
    </row>
    <row r="134" spans="1:29" ht="15.75" customHeight="1">
      <c r="A134" s="298"/>
      <c r="B134" s="98"/>
      <c r="C134" s="292"/>
      <c r="D134" s="293"/>
      <c r="E134" s="99"/>
      <c r="F134" s="100"/>
      <c r="G134" s="119"/>
      <c r="H134" s="26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24"/>
      <c r="X134" s="125"/>
      <c r="Y134" s="294"/>
      <c r="Z134" s="295"/>
      <c r="AA134" s="170"/>
      <c r="AB134" s="108"/>
      <c r="AC134" s="308"/>
    </row>
    <row r="135" spans="1:29" ht="15.75" customHeight="1">
      <c r="A135" s="298"/>
      <c r="B135" s="98"/>
      <c r="C135" s="292"/>
      <c r="D135" s="293"/>
      <c r="E135" s="99"/>
      <c r="F135" s="100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24"/>
      <c r="X135" s="125"/>
      <c r="Y135" s="294"/>
      <c r="Z135" s="295"/>
      <c r="AA135" s="170"/>
      <c r="AB135" s="108"/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4.2222222222222223</v>
      </c>
      <c r="J140" s="135">
        <f t="shared" si="61"/>
        <v>3600</v>
      </c>
      <c r="K140" s="136">
        <f t="shared" ref="K140" si="62">J140/I140</f>
        <v>852.63157894736844</v>
      </c>
      <c r="L140" s="134">
        <f t="shared" ref="L140:M140" si="63">AVERAGE(L124:L139)</f>
        <v>4.2222222222222223</v>
      </c>
      <c r="M140" s="135">
        <f t="shared" si="63"/>
        <v>3249.5324696036364</v>
      </c>
      <c r="N140" s="136">
        <f>M140/L140</f>
        <v>769.6261112219139</v>
      </c>
      <c r="O140" s="137">
        <f>L140-I140</f>
        <v>0</v>
      </c>
      <c r="P140" s="138">
        <f>N140-K140</f>
        <v>-83.005467725454537</v>
      </c>
      <c r="Q140" s="139">
        <f>N140/K140</f>
        <v>0.90264790822323238</v>
      </c>
      <c r="R140" s="304"/>
      <c r="S140" s="140">
        <v>0.70833333333333337</v>
      </c>
      <c r="T140" s="141">
        <v>0.95412037037037023</v>
      </c>
      <c r="U140" s="142"/>
      <c r="V140" s="164"/>
      <c r="W140" s="165"/>
      <c r="X140" s="136"/>
      <c r="Y140" s="290"/>
      <c r="Z140" s="291"/>
      <c r="AA140" s="172">
        <f>M140-J140</f>
        <v>-350.4675303963636</v>
      </c>
      <c r="AB140" s="139">
        <f>M140/J140</f>
        <v>0.90264790822323238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52" priority="1" operator="greaterThan">
      <formula>0</formula>
    </cfRule>
  </conditionalFormatting>
  <conditionalFormatting sqref="P5:P140 AA5:AA140">
    <cfRule type="cellIs" dxfId="251" priority="4" operator="lessThan">
      <formula>0</formula>
    </cfRule>
  </conditionalFormatting>
  <conditionalFormatting sqref="Q5:Q140 AB5:AB140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AC5:AC6 R5:R140 AC73:AC78">
    <cfRule type="cellIs" dxfId="248" priority="5" operator="lessThan">
      <formula>0.8</formula>
    </cfRule>
  </conditionalFormatting>
  <conditionalFormatting sqref="AC12:AC20">
    <cfRule type="cellIs" dxfId="247" priority="12" operator="lessThan">
      <formula>0.8</formula>
    </cfRule>
  </conditionalFormatting>
  <conditionalFormatting sqref="AC22">
    <cfRule type="cellIs" dxfId="246" priority="11" operator="lessThan">
      <formula>0.8</formula>
    </cfRule>
  </conditionalFormatting>
  <conditionalFormatting sqref="AC39">
    <cfRule type="cellIs" dxfId="245" priority="7" operator="lessThan">
      <formula>0.8</formula>
    </cfRule>
  </conditionalFormatting>
  <conditionalFormatting sqref="AC56:AC61">
    <cfRule type="cellIs" dxfId="244" priority="6" operator="lessThan">
      <formula>0.8</formula>
    </cfRule>
  </conditionalFormatting>
  <conditionalFormatting sqref="AC90">
    <cfRule type="cellIs" dxfId="243" priority="10" operator="lessThan">
      <formula>0.8</formula>
    </cfRule>
  </conditionalFormatting>
  <conditionalFormatting sqref="AC107">
    <cfRule type="cellIs" dxfId="242" priority="9" operator="lessThan">
      <formula>0.8</formula>
    </cfRule>
  </conditionalFormatting>
  <conditionalFormatting sqref="AC124:AC129">
    <cfRule type="cellIs" dxfId="241" priority="8" operator="lessThan">
      <formula>0.8</formula>
    </cfRule>
  </conditionalFormatting>
  <dataValidations count="1">
    <dataValidation type="list" allowBlank="1" showInputMessage="1" showErrorMessage="1" sqref="Y5:Z140" xr:uid="{A191D46C-FC28-4058-99EF-D02061E11E7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0F61-D6B8-4942-B288-6FF9C88F9420}">
  <sheetPr codeName="工作表45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43" sqref="P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50303</v>
      </c>
      <c r="E1" s="86" t="s">
        <v>3</v>
      </c>
      <c r="F1" s="87">
        <f>SUM(G5:G140)</f>
        <v>2227896.77</v>
      </c>
      <c r="G1" s="88" t="s">
        <v>84</v>
      </c>
      <c r="H1" s="89">
        <f>L21+L38+L55+L72+L89+L106+L123+L140</f>
        <v>137.49523809523811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46276</v>
      </c>
      <c r="B2" s="348"/>
      <c r="C2" s="90" t="s">
        <v>40</v>
      </c>
      <c r="D2" s="91">
        <f>AVERAGE(N21,N38,N55,N72,N89,N106,N123,N140)</f>
        <v>207.41668700398361</v>
      </c>
      <c r="E2" s="91" t="s">
        <v>91</v>
      </c>
      <c r="F2" s="92">
        <f>F1/D1</f>
        <v>44.289540782855894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32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3807</v>
      </c>
      <c r="G5" s="146">
        <f t="shared" ref="G5:G7" si="0">E5*F5</f>
        <v>74997.899999999994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1084.6472881768486</v>
      </c>
      <c r="N5" s="150">
        <f>M5/L5</f>
        <v>83.434406782834515</v>
      </c>
      <c r="O5" s="152">
        <f>L5-I5</f>
        <v>0</v>
      </c>
      <c r="P5" s="153">
        <f>N5-K5</f>
        <v>-8.873285524857792</v>
      </c>
      <c r="Q5" s="154">
        <f>N5/K5</f>
        <v>0.90387274014737395</v>
      </c>
      <c r="R5" s="302">
        <f>Q21</f>
        <v>0.90269851898850939</v>
      </c>
      <c r="S5" s="155">
        <v>0.25</v>
      </c>
      <c r="T5" s="156">
        <v>0.39623842592592595</v>
      </c>
      <c r="U5" s="157"/>
      <c r="V5" s="158">
        <v>210.59380546089261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-115.35271182315137</v>
      </c>
      <c r="AF5" s="130">
        <f>M5/J5</f>
        <v>0.90387274014737384</v>
      </c>
      <c r="AG5" s="381">
        <f>AF21</f>
        <v>0.90269851898850939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3033</v>
      </c>
      <c r="G6" s="101">
        <f t="shared" si="0"/>
        <v>171152.19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1806.15482194484</v>
      </c>
      <c r="N6" s="104">
        <f>M6/L6</f>
        <v>75.25645091436833</v>
      </c>
      <c r="O6" s="106">
        <f>L6-I6</f>
        <v>0</v>
      </c>
      <c r="P6" s="107">
        <f>N6-K6</f>
        <v>-8.076882418964999</v>
      </c>
      <c r="Q6" s="108">
        <f>N6/K6</f>
        <v>0.90307741097242</v>
      </c>
      <c r="R6" s="303"/>
      <c r="S6" s="46">
        <v>0.39930555555555558</v>
      </c>
      <c r="T6" s="47">
        <v>0.46927083333333336</v>
      </c>
      <c r="U6" s="109">
        <v>5</v>
      </c>
      <c r="V6" s="110">
        <v>100.75548219285361</v>
      </c>
      <c r="W6" s="111">
        <v>0.46927083333333336</v>
      </c>
      <c r="X6" s="114">
        <v>0.5083333333333333</v>
      </c>
      <c r="Y6" s="12"/>
      <c r="Z6" s="196"/>
      <c r="AA6" s="294"/>
      <c r="AB6" s="295"/>
      <c r="AC6" s="12">
        <v>2</v>
      </c>
      <c r="AD6" s="196"/>
      <c r="AE6" s="115">
        <f>M6-J6</f>
        <v>-193.84517805515998</v>
      </c>
      <c r="AF6" s="108">
        <f>M6/J6</f>
        <v>0.90307741097242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2220</v>
      </c>
      <c r="G7" s="101">
        <f t="shared" si="0"/>
        <v>132134.39999999999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1803.2301886185605</v>
      </c>
      <c r="N7" s="104">
        <f>M7/L7</f>
        <v>75.134591192440027</v>
      </c>
      <c r="O7" s="106">
        <f>L7-I7</f>
        <v>0</v>
      </c>
      <c r="P7" s="107">
        <f>N7-K7</f>
        <v>-8.1987421408933017</v>
      </c>
      <c r="Q7" s="108">
        <f>N7/K7</f>
        <v>0.90161509430928033</v>
      </c>
      <c r="R7" s="303"/>
      <c r="S7" s="46">
        <v>0.5083333333333333</v>
      </c>
      <c r="T7" s="47">
        <v>0.55962962962962959</v>
      </c>
      <c r="U7" s="109">
        <v>56.249999999999922</v>
      </c>
      <c r="V7" s="110">
        <v>73.867441240013505</v>
      </c>
      <c r="W7" s="111"/>
      <c r="X7" s="114"/>
      <c r="Y7" s="12"/>
      <c r="Z7" s="196"/>
      <c r="AA7" s="294"/>
      <c r="AB7" s="295"/>
      <c r="AC7" s="12">
        <v>2</v>
      </c>
      <c r="AD7" s="196"/>
      <c r="AE7" s="115">
        <f>M7-J7</f>
        <v>-196.76981138143947</v>
      </c>
      <c r="AF7" s="108">
        <f>M7/J7</f>
        <v>0.90161509430928022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1564.6774329134162</v>
      </c>
      <c r="N21" s="136">
        <f t="shared" ref="N21:N26" si="5">M21/L21</f>
        <v>76.951349159676212</v>
      </c>
      <c r="O21" s="137">
        <f t="shared" ref="O21:O26" si="6">L21-I21</f>
        <v>0</v>
      </c>
      <c r="P21" s="138">
        <f t="shared" ref="P21:P26" si="7">N21-K21</f>
        <v>-8.2945524796680559</v>
      </c>
      <c r="Q21" s="139">
        <f t="shared" ref="Q21:Q26" si="8">N21/K21</f>
        <v>0.90269851898850939</v>
      </c>
      <c r="R21" s="304"/>
      <c r="S21" s="140">
        <v>0.25</v>
      </c>
      <c r="T21" s="141">
        <v>0.55962962962962959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8</v>
      </c>
      <c r="AD21" s="178">
        <f>SUM(AD5:AD20)</f>
        <v>0</v>
      </c>
      <c r="AE21" s="166">
        <f t="shared" ref="AE21:AE26" si="9">M21-J21</f>
        <v>-168.65590041991709</v>
      </c>
      <c r="AF21" s="139">
        <f t="shared" ref="AF21:AF26" si="10">M21/J21</f>
        <v>0.90269851898850939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1534</v>
      </c>
      <c r="G22" s="146">
        <f t="shared" ref="G22:G26" si="11">E22*F22</f>
        <v>55914.3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>F22/V22*60</f>
        <v>1894.3283422374986</v>
      </c>
      <c r="N22" s="150">
        <f t="shared" si="5"/>
        <v>94.716417111874932</v>
      </c>
      <c r="O22" s="152">
        <f t="shared" si="6"/>
        <v>0</v>
      </c>
      <c r="P22" s="153">
        <f t="shared" si="7"/>
        <v>-10.283582888125068</v>
      </c>
      <c r="Q22" s="154">
        <f t="shared" si="8"/>
        <v>0.90206111535118982</v>
      </c>
      <c r="R22" s="302">
        <f>Q38</f>
        <v>0.90303567552946118</v>
      </c>
      <c r="S22" s="155">
        <v>0.29166666666666669</v>
      </c>
      <c r="T22" s="156">
        <v>0.32540509259259259</v>
      </c>
      <c r="U22" s="157"/>
      <c r="V22" s="158">
        <v>48.58714191610855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-205.67165776250135</v>
      </c>
      <c r="AF22" s="154">
        <f t="shared" si="10"/>
        <v>0.90206111535118982</v>
      </c>
      <c r="AG22" s="374">
        <f>AF38</f>
        <v>0.91206603228475569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736</v>
      </c>
      <c r="G23" s="101">
        <f t="shared" si="11"/>
        <v>37859.839999999997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>F23/V23*60</f>
        <v>1802.3709154418129</v>
      </c>
      <c r="N23" s="104">
        <f t="shared" si="5"/>
        <v>94.861627128516474</v>
      </c>
      <c r="O23" s="106">
        <f t="shared" si="6"/>
        <v>0</v>
      </c>
      <c r="P23" s="107">
        <f t="shared" si="7"/>
        <v>-10.401530766220361</v>
      </c>
      <c r="Q23" s="108">
        <f t="shared" si="8"/>
        <v>0.90118545772090652</v>
      </c>
      <c r="R23" s="303"/>
      <c r="S23" s="46">
        <v>0.32847222222222222</v>
      </c>
      <c r="T23" s="47">
        <v>0.3454861111111111</v>
      </c>
      <c r="U23" s="109">
        <v>5</v>
      </c>
      <c r="V23" s="110">
        <v>24.501061142109648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-197.62908455818706</v>
      </c>
      <c r="AF23" s="108">
        <f t="shared" si="10"/>
        <v>0.90118545772090652</v>
      </c>
      <c r="AG23" s="375"/>
    </row>
    <row r="24" spans="1:33" ht="15.75" customHeight="1">
      <c r="A24" s="297"/>
      <c r="B24" s="161" t="s">
        <v>171</v>
      </c>
      <c r="C24" s="292" t="s">
        <v>201</v>
      </c>
      <c r="D24" s="293"/>
      <c r="E24" s="99">
        <v>61.09</v>
      </c>
      <c r="F24" s="109">
        <v>2302</v>
      </c>
      <c r="G24" s="101">
        <f t="shared" si="11"/>
        <v>140629.18000000002</v>
      </c>
      <c r="H24" s="26"/>
      <c r="I24" s="105">
        <v>20</v>
      </c>
      <c r="J24" s="103">
        <v>2000</v>
      </c>
      <c r="K24" s="104">
        <f t="shared" si="1"/>
        <v>100</v>
      </c>
      <c r="L24" s="105">
        <v>20</v>
      </c>
      <c r="M24" s="103">
        <f>F24/V24*60</f>
        <v>1803.6208297322432</v>
      </c>
      <c r="N24" s="104">
        <f t="shared" si="5"/>
        <v>90.181041486612159</v>
      </c>
      <c r="O24" s="106">
        <f t="shared" si="6"/>
        <v>0</v>
      </c>
      <c r="P24" s="107">
        <f t="shared" si="7"/>
        <v>-9.818958513387841</v>
      </c>
      <c r="Q24" s="108">
        <f t="shared" si="8"/>
        <v>0.90181041486612157</v>
      </c>
      <c r="R24" s="303"/>
      <c r="S24" s="46">
        <v>0.34861111111111109</v>
      </c>
      <c r="T24" s="47">
        <v>0.40178240740740739</v>
      </c>
      <c r="U24" s="109">
        <v>5</v>
      </c>
      <c r="V24" s="110">
        <v>76.579288575029722</v>
      </c>
      <c r="W24" s="111"/>
      <c r="X24" s="114"/>
      <c r="Y24" s="12"/>
      <c r="Z24" s="196"/>
      <c r="AA24" s="294"/>
      <c r="AB24" s="295"/>
      <c r="AC24" s="12">
        <v>2</v>
      </c>
      <c r="AD24" s="196"/>
      <c r="AE24" s="115">
        <f t="shared" si="9"/>
        <v>-196.37917026775676</v>
      </c>
      <c r="AF24" s="108">
        <f t="shared" si="10"/>
        <v>0.90181041486612157</v>
      </c>
      <c r="AG24" s="375"/>
    </row>
    <row r="25" spans="1:33" ht="15.75" customHeight="1">
      <c r="A25" s="297"/>
      <c r="B25" s="161" t="s">
        <v>171</v>
      </c>
      <c r="C25" s="292" t="s">
        <v>177</v>
      </c>
      <c r="D25" s="293"/>
      <c r="E25" s="99">
        <v>53.76</v>
      </c>
      <c r="F25" s="109">
        <v>2359</v>
      </c>
      <c r="G25" s="101">
        <f t="shared" si="11"/>
        <v>126819.84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>F25/V25*60</f>
        <v>1805.4443887848192</v>
      </c>
      <c r="N25" s="104">
        <f t="shared" si="5"/>
        <v>90.272219439240956</v>
      </c>
      <c r="O25" s="106">
        <f t="shared" si="6"/>
        <v>0</v>
      </c>
      <c r="P25" s="107">
        <f t="shared" si="7"/>
        <v>-9.7277805607590437</v>
      </c>
      <c r="Q25" s="108">
        <f t="shared" si="8"/>
        <v>0.90272219439240953</v>
      </c>
      <c r="R25" s="303"/>
      <c r="S25" s="46">
        <v>0.40486111111111106</v>
      </c>
      <c r="T25" s="47">
        <v>0.45929398148148143</v>
      </c>
      <c r="U25" s="109">
        <v>5</v>
      </c>
      <c r="V25" s="110">
        <v>78.396211414335269</v>
      </c>
      <c r="W25" s="111">
        <v>0.45929398148148143</v>
      </c>
      <c r="X25" s="114">
        <v>0.49791666666666656</v>
      </c>
      <c r="Y25" s="12"/>
      <c r="Z25" s="196"/>
      <c r="AA25" s="294"/>
      <c r="AB25" s="295"/>
      <c r="AC25" s="12">
        <v>2</v>
      </c>
      <c r="AD25" s="196"/>
      <c r="AE25" s="115">
        <f t="shared" si="9"/>
        <v>-194.55561121518076</v>
      </c>
      <c r="AF25" s="108">
        <f t="shared" si="10"/>
        <v>0.90272219439240964</v>
      </c>
      <c r="AG25" s="375"/>
    </row>
    <row r="26" spans="1:33" ht="15.75" customHeight="1">
      <c r="A26" s="298"/>
      <c r="B26" s="161" t="s">
        <v>166</v>
      </c>
      <c r="C26" s="292" t="s">
        <v>167</v>
      </c>
      <c r="D26" s="293"/>
      <c r="E26" s="99">
        <v>29.97</v>
      </c>
      <c r="F26" s="109">
        <v>1557</v>
      </c>
      <c r="G26" s="101">
        <f t="shared" si="11"/>
        <v>46663.29</v>
      </c>
      <c r="H26" s="13"/>
      <c r="I26" s="116">
        <v>21</v>
      </c>
      <c r="J26" s="103">
        <v>2790</v>
      </c>
      <c r="K26" s="104">
        <f t="shared" si="1"/>
        <v>132.85714285714286</v>
      </c>
      <c r="L26" s="105">
        <v>22</v>
      </c>
      <c r="M26" s="103">
        <f>F26/V26*60</f>
        <v>2626.6346153846152</v>
      </c>
      <c r="N26" s="104">
        <f t="shared" si="5"/>
        <v>119.39248251748251</v>
      </c>
      <c r="O26" s="106">
        <f t="shared" si="6"/>
        <v>1</v>
      </c>
      <c r="P26" s="107">
        <f t="shared" si="7"/>
        <v>-13.464660339660355</v>
      </c>
      <c r="Q26" s="108">
        <f t="shared" si="8"/>
        <v>0.89865309421761019</v>
      </c>
      <c r="R26" s="303"/>
      <c r="S26" s="46">
        <v>0.49791666666666656</v>
      </c>
      <c r="T26" s="47">
        <v>0.52260416666666654</v>
      </c>
      <c r="U26" s="109">
        <v>55.616666666666596</v>
      </c>
      <c r="V26" s="110">
        <v>35.566423838635281</v>
      </c>
      <c r="W26" s="111"/>
      <c r="X26" s="114"/>
      <c r="Y26" s="12"/>
      <c r="Z26" s="196"/>
      <c r="AA26" s="294"/>
      <c r="AB26" s="295"/>
      <c r="AC26" s="12">
        <v>1</v>
      </c>
      <c r="AD26" s="196"/>
      <c r="AE26" s="115">
        <f t="shared" si="9"/>
        <v>-163.36538461538476</v>
      </c>
      <c r="AF26" s="108">
        <f t="shared" si="10"/>
        <v>0.94144609870416318</v>
      </c>
      <c r="AG26" s="375"/>
    </row>
    <row r="27" spans="1:33" ht="15.75" customHeight="1">
      <c r="A27" s="298"/>
      <c r="B27" s="161"/>
      <c r="C27" s="292"/>
      <c r="D27" s="293"/>
      <c r="E27" s="99"/>
      <c r="F27" s="109"/>
      <c r="G27" s="119"/>
      <c r="H27" s="120"/>
      <c r="I27" s="105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12"/>
      <c r="Z27" s="196"/>
      <c r="AA27" s="294"/>
      <c r="AB27" s="295"/>
      <c r="AC27" s="12"/>
      <c r="AD27" s="196"/>
      <c r="AE27" s="115"/>
      <c r="AF27" s="108"/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2">AVERAGE(I22:I37)</f>
        <v>20</v>
      </c>
      <c r="J38" s="135">
        <f t="shared" si="12"/>
        <v>2178</v>
      </c>
      <c r="K38" s="136">
        <f t="shared" ref="K38" si="13">J38/I38</f>
        <v>108.9</v>
      </c>
      <c r="L38" s="134">
        <f t="shared" ref="L38:M38" si="14">AVERAGE(L22:L37)</f>
        <v>20.2</v>
      </c>
      <c r="M38" s="135">
        <f t="shared" si="14"/>
        <v>1986.4798183161979</v>
      </c>
      <c r="N38" s="136">
        <f t="shared" ref="N38:N43" si="15">M38/L38</f>
        <v>98.340585065158322</v>
      </c>
      <c r="O38" s="137">
        <f t="shared" ref="O38:O43" si="16">L38-I38</f>
        <v>0.19999999999999929</v>
      </c>
      <c r="P38" s="138">
        <f t="shared" ref="P38:P43" si="17">N38-K38</f>
        <v>-10.559414934841683</v>
      </c>
      <c r="Q38" s="139">
        <f t="shared" ref="Q38:Q43" si="18">N38/K38</f>
        <v>0.90303567552946118</v>
      </c>
      <c r="R38" s="304"/>
      <c r="S38" s="140">
        <v>0.29166666666666669</v>
      </c>
      <c r="T38" s="141">
        <v>0.52260416666666654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3" si="19">M38-J38</f>
        <v>-191.52018168380209</v>
      </c>
      <c r="AF38" s="139">
        <f t="shared" ref="AF38:AF43" si="20">M38/J38</f>
        <v>0.91206603228475569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1745</v>
      </c>
      <c r="G39" s="146">
        <f t="shared" ref="G39:G43" si="21">E39*F39</f>
        <v>124854.75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1804.2185926713992</v>
      </c>
      <c r="N39" s="150">
        <f t="shared" si="15"/>
        <v>82.009936030518148</v>
      </c>
      <c r="O39" s="152">
        <f t="shared" si="16"/>
        <v>0</v>
      </c>
      <c r="P39" s="153">
        <f t="shared" si="17"/>
        <v>-8.8991548785727588</v>
      </c>
      <c r="Q39" s="154">
        <f t="shared" si="18"/>
        <v>0.9021092963356997</v>
      </c>
      <c r="R39" s="302">
        <f>Q55</f>
        <v>0.90280863084927676</v>
      </c>
      <c r="S39" s="155">
        <v>0.29166666666666669</v>
      </c>
      <c r="T39" s="156">
        <v>0.33195601851851853</v>
      </c>
      <c r="U39" s="157"/>
      <c r="V39" s="158">
        <v>58.03066237388505</v>
      </c>
      <c r="W39" s="156"/>
      <c r="X39" s="167"/>
      <c r="Y39" s="12"/>
      <c r="Z39" s="196"/>
      <c r="AA39" s="305"/>
      <c r="AB39" s="306"/>
      <c r="AC39" s="12">
        <v>1</v>
      </c>
      <c r="AD39" s="196"/>
      <c r="AE39" s="113">
        <f t="shared" si="19"/>
        <v>-195.78140732860084</v>
      </c>
      <c r="AF39" s="154">
        <f t="shared" si="20"/>
        <v>0.90210929633569958</v>
      </c>
      <c r="AG39" s="307">
        <f>AF55</f>
        <v>0.90280863084927687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1593</v>
      </c>
      <c r="G40" s="101">
        <f t="shared" si="21"/>
        <v>94847.22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1805.4273887531583</v>
      </c>
      <c r="N40" s="104">
        <f t="shared" si="15"/>
        <v>78.496842989267748</v>
      </c>
      <c r="O40" s="106">
        <f t="shared" si="16"/>
        <v>0</v>
      </c>
      <c r="P40" s="107">
        <f t="shared" si="17"/>
        <v>-8.4596787498626895</v>
      </c>
      <c r="Q40" s="108">
        <f t="shared" si="18"/>
        <v>0.90271369437657911</v>
      </c>
      <c r="R40" s="303"/>
      <c r="S40" s="46">
        <v>0.33611111111111114</v>
      </c>
      <c r="T40" s="47">
        <v>0.37287037037037041</v>
      </c>
      <c r="U40" s="109">
        <v>5.9833333333333627</v>
      </c>
      <c r="V40" s="110">
        <v>52.94037334063502</v>
      </c>
      <c r="W40" s="111"/>
      <c r="X40" s="114"/>
      <c r="Y40" s="12"/>
      <c r="Z40" s="196"/>
      <c r="AA40" s="294"/>
      <c r="AB40" s="295"/>
      <c r="AC40" s="12">
        <v>1</v>
      </c>
      <c r="AD40" s="196"/>
      <c r="AE40" s="115">
        <f t="shared" si="19"/>
        <v>-194.57261124684169</v>
      </c>
      <c r="AF40" s="108">
        <f t="shared" si="20"/>
        <v>0.90271369437657911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900</v>
      </c>
      <c r="G41" s="101">
        <f t="shared" si="21"/>
        <v>57528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1809.3025908524478</v>
      </c>
      <c r="N41" s="104">
        <f t="shared" si="15"/>
        <v>75.38760795218532</v>
      </c>
      <c r="O41" s="106">
        <f t="shared" si="16"/>
        <v>0</v>
      </c>
      <c r="P41" s="107">
        <f t="shared" si="17"/>
        <v>-7.9457253811480086</v>
      </c>
      <c r="Q41" s="108">
        <f t="shared" si="18"/>
        <v>0.90465129542622391</v>
      </c>
      <c r="R41" s="303"/>
      <c r="S41" s="46">
        <v>0.37569444444444444</v>
      </c>
      <c r="T41" s="47">
        <v>0.39641203703703703</v>
      </c>
      <c r="U41" s="109">
        <v>5</v>
      </c>
      <c r="V41" s="110">
        <v>29.845753978917397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19"/>
        <v>-190.69740914755221</v>
      </c>
      <c r="AF41" s="108">
        <f t="shared" si="20"/>
        <v>0.90465129542622391</v>
      </c>
      <c r="AG41" s="308"/>
    </row>
    <row r="42" spans="1:33" ht="15.75" customHeight="1">
      <c r="A42" s="311"/>
      <c r="B42" s="161" t="s">
        <v>171</v>
      </c>
      <c r="C42" s="292" t="s">
        <v>172</v>
      </c>
      <c r="D42" s="293"/>
      <c r="E42" s="99">
        <v>58.67</v>
      </c>
      <c r="F42" s="100">
        <v>2204</v>
      </c>
      <c r="G42" s="101">
        <f t="shared" si="21"/>
        <v>129308.68000000001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1805.9493813870333</v>
      </c>
      <c r="N42" s="104">
        <f t="shared" si="15"/>
        <v>78.519538321175361</v>
      </c>
      <c r="O42" s="106">
        <f t="shared" si="16"/>
        <v>0</v>
      </c>
      <c r="P42" s="107">
        <f t="shared" si="17"/>
        <v>-8.4369834179550764</v>
      </c>
      <c r="Q42" s="108">
        <f t="shared" si="18"/>
        <v>0.90297469069351666</v>
      </c>
      <c r="R42" s="303"/>
      <c r="S42" s="46">
        <v>0.39999999999999997</v>
      </c>
      <c r="T42" s="47">
        <v>0.45084490740740735</v>
      </c>
      <c r="U42" s="109">
        <v>5.1666666666666217</v>
      </c>
      <c r="V42" s="110">
        <v>73.224643704263173</v>
      </c>
      <c r="W42" s="111">
        <v>0.45084490740740735</v>
      </c>
      <c r="X42" s="114">
        <v>0.48888888888888882</v>
      </c>
      <c r="Y42" s="12"/>
      <c r="Z42" s="196"/>
      <c r="AA42" s="294"/>
      <c r="AB42" s="295"/>
      <c r="AC42" s="12">
        <v>2</v>
      </c>
      <c r="AD42" s="196"/>
      <c r="AE42" s="115">
        <f t="shared" si="19"/>
        <v>-194.05061861296667</v>
      </c>
      <c r="AF42" s="108">
        <f t="shared" si="20"/>
        <v>0.90297469069351666</v>
      </c>
      <c r="AG42" s="308"/>
    </row>
    <row r="43" spans="1:33" ht="15.75" customHeight="1">
      <c r="A43" s="311"/>
      <c r="B43" s="161" t="s">
        <v>171</v>
      </c>
      <c r="C43" s="292" t="s">
        <v>221</v>
      </c>
      <c r="D43" s="293"/>
      <c r="E43" s="99">
        <v>69.260000000000005</v>
      </c>
      <c r="F43" s="100">
        <v>747</v>
      </c>
      <c r="G43" s="101">
        <f t="shared" si="21"/>
        <v>51737.22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1803.1883548287294</v>
      </c>
      <c r="N43" s="104">
        <f t="shared" si="15"/>
        <v>75.13284811786373</v>
      </c>
      <c r="O43" s="106">
        <f t="shared" si="16"/>
        <v>0</v>
      </c>
      <c r="P43" s="107">
        <f t="shared" si="17"/>
        <v>-8.2004852154695982</v>
      </c>
      <c r="Q43" s="108">
        <f t="shared" si="18"/>
        <v>0.90159417741436476</v>
      </c>
      <c r="R43" s="303"/>
      <c r="S43" s="46">
        <v>0.48888888888888882</v>
      </c>
      <c r="T43" s="47">
        <v>0.50614583333333329</v>
      </c>
      <c r="U43" s="109">
        <v>54.783333333333317</v>
      </c>
      <c r="V43" s="110">
        <v>24.855972411299813</v>
      </c>
      <c r="W43" s="111"/>
      <c r="X43" s="114"/>
      <c r="Y43" s="12"/>
      <c r="Z43" s="196"/>
      <c r="AA43" s="294"/>
      <c r="AB43" s="295"/>
      <c r="AC43" s="12">
        <v>1</v>
      </c>
      <c r="AD43" s="196"/>
      <c r="AE43" s="115">
        <f t="shared" si="19"/>
        <v>-196.81164517127058</v>
      </c>
      <c r="AF43" s="108">
        <f t="shared" si="20"/>
        <v>0.90159417741436476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2">AVERAGE(I39:I54)</f>
        <v>23.2</v>
      </c>
      <c r="J55" s="135">
        <f t="shared" si="22"/>
        <v>2000</v>
      </c>
      <c r="K55" s="136">
        <f t="shared" ref="K55" si="23">J55/I55</f>
        <v>86.206896551724142</v>
      </c>
      <c r="L55" s="134">
        <f t="shared" ref="L55:M55" si="24">AVERAGE(L39:L54)</f>
        <v>23.2</v>
      </c>
      <c r="M55" s="135">
        <f t="shared" si="24"/>
        <v>1805.6172616985536</v>
      </c>
      <c r="N55" s="136">
        <f t="shared" ref="N55:N62" si="25">M55/L55</f>
        <v>77.828330245627313</v>
      </c>
      <c r="O55" s="137">
        <f t="shared" ref="O55:O62" si="26">L55-I55</f>
        <v>0</v>
      </c>
      <c r="P55" s="138">
        <f t="shared" ref="P55:P62" si="27">N55-K55</f>
        <v>-8.378566306096829</v>
      </c>
      <c r="Q55" s="139">
        <f t="shared" ref="Q55:Q62" si="28">N55/K55</f>
        <v>0.90280863084927676</v>
      </c>
      <c r="R55" s="304"/>
      <c r="S55" s="140">
        <v>0.29166666666666669</v>
      </c>
      <c r="T55" s="141">
        <v>0.50614583333333329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6</v>
      </c>
      <c r="AD55" s="189">
        <f>SUM(AD39:AD54)</f>
        <v>0</v>
      </c>
      <c r="AE55" s="166">
        <f t="shared" ref="AE55:AE62" si="29">M55-J55</f>
        <v>-194.38273830144635</v>
      </c>
      <c r="AF55" s="139">
        <f t="shared" ref="AF55:AF62" si="30">M55/J55</f>
        <v>0.90280863084927687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1281</v>
      </c>
      <c r="G56" s="146">
        <f t="shared" ref="G56:G62" si="31">E56*F56</f>
        <v>36969.659999999996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2">F56/V56*60</f>
        <v>3191.9773484356701</v>
      </c>
      <c r="N56" s="150">
        <f t="shared" si="25"/>
        <v>177.33207491309278</v>
      </c>
      <c r="O56" s="152">
        <f t="shared" si="26"/>
        <v>0</v>
      </c>
      <c r="P56" s="153">
        <f t="shared" si="27"/>
        <v>-22.667925086907218</v>
      </c>
      <c r="Q56" s="154">
        <f t="shared" si="28"/>
        <v>0.88666037456546387</v>
      </c>
      <c r="R56" s="302">
        <f>Q72</f>
        <v>0.90095104931567183</v>
      </c>
      <c r="S56" s="155">
        <v>0.29166666666666669</v>
      </c>
      <c r="T56" s="156">
        <v>0.30837962962962967</v>
      </c>
      <c r="U56" s="157"/>
      <c r="V56" s="158">
        <v>24.079118242385924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29"/>
        <v>-408.02265156432986</v>
      </c>
      <c r="AF56" s="154">
        <f t="shared" si="30"/>
        <v>0.88666037456546398</v>
      </c>
      <c r="AG56" s="307">
        <f>AF72</f>
        <v>0.90095104931567183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839</v>
      </c>
      <c r="G57" s="101">
        <f t="shared" si="31"/>
        <v>30816.469999999998</v>
      </c>
      <c r="H57" s="26"/>
      <c r="I57" s="102">
        <v>21</v>
      </c>
      <c r="J57" s="103">
        <v>3600</v>
      </c>
      <c r="K57" s="104">
        <f t="shared" ref="K57:K91" si="33">J57/I57</f>
        <v>171.42857142857142</v>
      </c>
      <c r="L57" s="105">
        <v>21</v>
      </c>
      <c r="M57" s="103">
        <f t="shared" si="32"/>
        <v>3193.2481150829035</v>
      </c>
      <c r="N57" s="104">
        <f t="shared" si="25"/>
        <v>152.05943405156683</v>
      </c>
      <c r="O57" s="106">
        <f t="shared" si="26"/>
        <v>0</v>
      </c>
      <c r="P57" s="107">
        <f t="shared" si="27"/>
        <v>-19.369137377004591</v>
      </c>
      <c r="Q57" s="108">
        <f t="shared" si="28"/>
        <v>0.88701336530080654</v>
      </c>
      <c r="R57" s="303"/>
      <c r="S57" s="46">
        <v>0.31180555555555556</v>
      </c>
      <c r="T57" s="47">
        <v>0.32274305555555555</v>
      </c>
      <c r="U57" s="109">
        <v>4.9333333333332785</v>
      </c>
      <c r="V57" s="110">
        <v>15.764512554544501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29"/>
        <v>-406.7518849170965</v>
      </c>
      <c r="AF57" s="108">
        <f t="shared" si="30"/>
        <v>0.88701336530080654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1423</v>
      </c>
      <c r="G58" s="101">
        <f t="shared" si="31"/>
        <v>62555.08</v>
      </c>
      <c r="H58" s="26"/>
      <c r="I58" s="102">
        <v>23</v>
      </c>
      <c r="J58" s="103">
        <v>3600</v>
      </c>
      <c r="K58" s="104">
        <f t="shared" si="33"/>
        <v>156.52173913043478</v>
      </c>
      <c r="L58" s="105">
        <v>23</v>
      </c>
      <c r="M58" s="103">
        <f t="shared" si="32"/>
        <v>3267.2312261909001</v>
      </c>
      <c r="N58" s="104">
        <f t="shared" si="25"/>
        <v>142.0535315735174</v>
      </c>
      <c r="O58" s="106">
        <f t="shared" si="26"/>
        <v>0</v>
      </c>
      <c r="P58" s="107">
        <f t="shared" si="27"/>
        <v>-14.468207556917378</v>
      </c>
      <c r="Q58" s="108">
        <f t="shared" si="28"/>
        <v>0.90756422949747229</v>
      </c>
      <c r="R58" s="303"/>
      <c r="S58" s="46">
        <v>0.32569444444444445</v>
      </c>
      <c r="T58" s="47">
        <v>0.34383101851851855</v>
      </c>
      <c r="U58" s="109">
        <v>5</v>
      </c>
      <c r="V58" s="110">
        <v>26.132218410369514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29"/>
        <v>-332.76877380909991</v>
      </c>
      <c r="AF58" s="108">
        <f t="shared" si="30"/>
        <v>0.90756422949747229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949</v>
      </c>
      <c r="G59" s="101">
        <f t="shared" si="31"/>
        <v>44536.57</v>
      </c>
      <c r="H59" s="26"/>
      <c r="I59" s="102">
        <v>23</v>
      </c>
      <c r="J59" s="103">
        <v>3600</v>
      </c>
      <c r="K59" s="104">
        <f t="shared" si="33"/>
        <v>156.52173913043478</v>
      </c>
      <c r="L59" s="105">
        <v>23</v>
      </c>
      <c r="M59" s="103">
        <f t="shared" si="32"/>
        <v>3258.8026424568307</v>
      </c>
      <c r="N59" s="104">
        <f t="shared" si="25"/>
        <v>141.68707141116656</v>
      </c>
      <c r="O59" s="106">
        <f t="shared" si="26"/>
        <v>0</v>
      </c>
      <c r="P59" s="107">
        <f t="shared" si="27"/>
        <v>-14.834667719268225</v>
      </c>
      <c r="Q59" s="108">
        <f t="shared" si="28"/>
        <v>0.90522295623800852</v>
      </c>
      <c r="R59" s="303"/>
      <c r="S59" s="46">
        <v>0.34722222222222221</v>
      </c>
      <c r="T59" s="47">
        <v>0.35935185185185181</v>
      </c>
      <c r="U59" s="109">
        <v>4.8833333333332707</v>
      </c>
      <c r="V59" s="110">
        <v>17.472675165462796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29"/>
        <v>-341.19735754316935</v>
      </c>
      <c r="AF59" s="198">
        <f t="shared" si="30"/>
        <v>0.90522295623800852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2056</v>
      </c>
      <c r="G60" s="101">
        <f t="shared" si="31"/>
        <v>75516.87999999999</v>
      </c>
      <c r="H60" s="13"/>
      <c r="I60" s="102">
        <v>19</v>
      </c>
      <c r="J60" s="103">
        <v>3600</v>
      </c>
      <c r="K60" s="104">
        <f t="shared" si="33"/>
        <v>189.47368421052633</v>
      </c>
      <c r="L60" s="105">
        <v>19</v>
      </c>
      <c r="M60" s="103">
        <f t="shared" si="32"/>
        <v>3262.4581917882147</v>
      </c>
      <c r="N60" s="104">
        <f t="shared" si="25"/>
        <v>171.70832588359025</v>
      </c>
      <c r="O60" s="106">
        <f t="shared" si="26"/>
        <v>0</v>
      </c>
      <c r="P60" s="107">
        <f t="shared" si="27"/>
        <v>-17.765358326936081</v>
      </c>
      <c r="Q60" s="108">
        <f t="shared" si="28"/>
        <v>0.9062383866078374</v>
      </c>
      <c r="R60" s="303"/>
      <c r="S60" s="46">
        <v>0.36249999999999999</v>
      </c>
      <c r="T60" s="47">
        <v>0.38874999999999998</v>
      </c>
      <c r="U60" s="109">
        <v>4.5333333333333758</v>
      </c>
      <c r="V60" s="110">
        <v>37.811978804971005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29"/>
        <v>-337.54180821178534</v>
      </c>
      <c r="AF60" s="198">
        <f t="shared" si="30"/>
        <v>0.9062383866078374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3129</v>
      </c>
      <c r="G61" s="119">
        <f t="shared" si="31"/>
        <v>118276.2</v>
      </c>
      <c r="H61" s="120"/>
      <c r="I61" s="102">
        <v>20</v>
      </c>
      <c r="J61" s="103">
        <v>3600</v>
      </c>
      <c r="K61" s="104">
        <f t="shared" si="33"/>
        <v>180</v>
      </c>
      <c r="L61" s="105">
        <v>20</v>
      </c>
      <c r="M61" s="103">
        <f t="shared" si="32"/>
        <v>3265.7689188004142</v>
      </c>
      <c r="N61" s="104">
        <f t="shared" si="25"/>
        <v>163.28844594002072</v>
      </c>
      <c r="O61" s="106">
        <f t="shared" si="26"/>
        <v>0</v>
      </c>
      <c r="P61" s="107">
        <f t="shared" si="27"/>
        <v>-16.711554059979278</v>
      </c>
      <c r="Q61" s="108">
        <f t="shared" si="28"/>
        <v>0.9071580330001151</v>
      </c>
      <c r="R61" s="303"/>
      <c r="S61" s="46">
        <v>0.39166666666666666</v>
      </c>
      <c r="T61" s="118">
        <v>0.43158564814814815</v>
      </c>
      <c r="U61" s="109">
        <v>5</v>
      </c>
      <c r="V61" s="110">
        <v>57.487227255797649</v>
      </c>
      <c r="W61" s="111"/>
      <c r="X61" s="114"/>
      <c r="Y61" s="12"/>
      <c r="Z61" s="196"/>
      <c r="AA61" s="294"/>
      <c r="AB61" s="295"/>
      <c r="AC61" s="12">
        <v>1</v>
      </c>
      <c r="AD61" s="196"/>
      <c r="AE61" s="197">
        <f t="shared" si="29"/>
        <v>-334.23108119958579</v>
      </c>
      <c r="AF61" s="198">
        <f t="shared" si="30"/>
        <v>0.9071580330001151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2836</v>
      </c>
      <c r="G62" s="119">
        <f t="shared" si="31"/>
        <v>109129.27999999998</v>
      </c>
      <c r="H62" s="60"/>
      <c r="I62" s="102">
        <v>19</v>
      </c>
      <c r="J62" s="103">
        <v>3600</v>
      </c>
      <c r="K62" s="104">
        <f t="shared" si="33"/>
        <v>189.47368421052633</v>
      </c>
      <c r="L62" s="105">
        <v>19</v>
      </c>
      <c r="M62" s="103">
        <f t="shared" si="32"/>
        <v>3264.4799999999941</v>
      </c>
      <c r="N62" s="104">
        <f t="shared" si="25"/>
        <v>171.81473684210496</v>
      </c>
      <c r="O62" s="121">
        <f t="shared" si="26"/>
        <v>0</v>
      </c>
      <c r="P62" s="122">
        <f t="shared" si="27"/>
        <v>-17.658947368421366</v>
      </c>
      <c r="Q62" s="123">
        <f t="shared" si="28"/>
        <v>0.90679999999999839</v>
      </c>
      <c r="R62" s="303"/>
      <c r="S62" s="46">
        <v>0.43541666666666667</v>
      </c>
      <c r="T62" s="118">
        <v>0.47160879629629632</v>
      </c>
      <c r="U62" s="109">
        <v>5.5166666666666764</v>
      </c>
      <c r="V62" s="110">
        <v>52.124687545949222</v>
      </c>
      <c r="W62" s="111"/>
      <c r="X62" s="114"/>
      <c r="Y62" s="12"/>
      <c r="Z62" s="196"/>
      <c r="AA62" s="294"/>
      <c r="AB62" s="295"/>
      <c r="AC62" s="12">
        <v>1</v>
      </c>
      <c r="AD62" s="196"/>
      <c r="AE62" s="197">
        <f t="shared" si="29"/>
        <v>-335.52000000000589</v>
      </c>
      <c r="AF62" s="198">
        <f t="shared" si="30"/>
        <v>0.90679999999999839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4">AVERAGE(I56:I71)</f>
        <v>20.428571428571427</v>
      </c>
      <c r="J72" s="135">
        <f t="shared" si="34"/>
        <v>3600</v>
      </c>
      <c r="K72" s="136">
        <f t="shared" ref="K72:K75" si="35">J72/I72</f>
        <v>176.22377622377624</v>
      </c>
      <c r="L72" s="134">
        <f t="shared" ref="L72:M72" si="36">AVERAGE(L56:L71)</f>
        <v>20.428571428571427</v>
      </c>
      <c r="M72" s="135">
        <f t="shared" si="36"/>
        <v>3243.4237775364186</v>
      </c>
      <c r="N72" s="136">
        <f>M72/L72</f>
        <v>158.76899610318134</v>
      </c>
      <c r="O72" s="137">
        <f>L72-I72</f>
        <v>0</v>
      </c>
      <c r="P72" s="138">
        <f>N72-K72</f>
        <v>-17.454780120594904</v>
      </c>
      <c r="Q72" s="139">
        <f>N72/K72</f>
        <v>0.90095104931567183</v>
      </c>
      <c r="R72" s="304"/>
      <c r="S72" s="140">
        <v>0.29166666666666669</v>
      </c>
      <c r="T72" s="141">
        <v>0.47160879629629632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7</v>
      </c>
      <c r="AD72" s="189">
        <f>SUM(AD56:AD71)</f>
        <v>0</v>
      </c>
      <c r="AE72" s="166">
        <f>M72-J72</f>
        <v>-356.57622246358142</v>
      </c>
      <c r="AF72" s="139">
        <f>M72/J72</f>
        <v>0.90095104931567183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268</v>
      </c>
      <c r="G73" s="119">
        <f t="shared" ref="G73:G75" si="37">E73*F73</f>
        <v>6311.4000000000005</v>
      </c>
      <c r="H73" s="120"/>
      <c r="I73" s="102">
        <v>6</v>
      </c>
      <c r="J73" s="103">
        <v>2500</v>
      </c>
      <c r="K73" s="104">
        <f t="shared" si="35"/>
        <v>416.66666666666669</v>
      </c>
      <c r="L73" s="105">
        <v>6</v>
      </c>
      <c r="M73" s="103">
        <f>F73/V73*60</f>
        <v>2259.7612411063292</v>
      </c>
      <c r="N73" s="104">
        <f>M73/L73</f>
        <v>376.62687351772155</v>
      </c>
      <c r="O73" s="106">
        <f>L73-I73</f>
        <v>0</v>
      </c>
      <c r="P73" s="107">
        <f>N73-K73</f>
        <v>-40.039793148945137</v>
      </c>
      <c r="Q73" s="108">
        <f>N73/K73</f>
        <v>0.90390449644253168</v>
      </c>
      <c r="R73" s="302">
        <f>Q89</f>
        <v>0.90474020894948881</v>
      </c>
      <c r="S73" s="46">
        <v>0.37708333333333327</v>
      </c>
      <c r="T73" s="118">
        <v>0.38201388888888882</v>
      </c>
      <c r="U73" s="109">
        <v>5.2333333333332455</v>
      </c>
      <c r="V73" s="110">
        <v>7.1157959998143818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-240.23875889367082</v>
      </c>
      <c r="AF73" s="154">
        <f>M73/J73</f>
        <v>0.90390449644253168</v>
      </c>
      <c r="AG73" s="307">
        <f>AF89</f>
        <v>0.9047402089494887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1339</v>
      </c>
      <c r="G74" s="119">
        <f t="shared" si="37"/>
        <v>31051.410000000003</v>
      </c>
      <c r="H74" s="60"/>
      <c r="I74" s="102">
        <v>6</v>
      </c>
      <c r="J74" s="103">
        <v>2500</v>
      </c>
      <c r="K74" s="104">
        <f t="shared" si="35"/>
        <v>416.66666666666669</v>
      </c>
      <c r="L74" s="105">
        <v>6</v>
      </c>
      <c r="M74" s="103">
        <f>F74/V74*60</f>
        <v>2260.666768345493</v>
      </c>
      <c r="N74" s="104">
        <f>M74/L74</f>
        <v>376.77779472424885</v>
      </c>
      <c r="O74" s="121">
        <f>L74-I74</f>
        <v>0</v>
      </c>
      <c r="P74" s="122">
        <f>N74-K74</f>
        <v>-39.888871942417836</v>
      </c>
      <c r="Q74" s="123">
        <f>N74/K74</f>
        <v>0.90426670733819725</v>
      </c>
      <c r="R74" s="303"/>
      <c r="S74" s="46">
        <v>0.38541666666666657</v>
      </c>
      <c r="T74" s="118">
        <v>0.41009259259259251</v>
      </c>
      <c r="U74" s="109">
        <v>4.8999999999999666</v>
      </c>
      <c r="V74" s="110">
        <v>35.538187726269001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-239.33323165450702</v>
      </c>
      <c r="AF74" s="108">
        <f>M74/J74</f>
        <v>0.90426670733819714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2325</v>
      </c>
      <c r="G75" s="119">
        <f t="shared" si="37"/>
        <v>83444.25</v>
      </c>
      <c r="H75" s="60"/>
      <c r="I75" s="102">
        <v>5</v>
      </c>
      <c r="J75" s="103">
        <v>3273</v>
      </c>
      <c r="K75" s="104">
        <f t="shared" si="35"/>
        <v>654.6</v>
      </c>
      <c r="L75" s="116">
        <v>5</v>
      </c>
      <c r="M75" s="103">
        <f>F75/V75*60</f>
        <v>2964.4877391872974</v>
      </c>
      <c r="N75" s="104">
        <f>M75/L75</f>
        <v>592.89754783745946</v>
      </c>
      <c r="O75" s="121">
        <f>L75-I75</f>
        <v>0</v>
      </c>
      <c r="P75" s="122">
        <f>N75-K75</f>
        <v>-61.702452162540567</v>
      </c>
      <c r="Q75" s="123">
        <f>N75/K75</f>
        <v>0.90574021973336305</v>
      </c>
      <c r="R75" s="303"/>
      <c r="S75" s="46">
        <v>0.41388888888888881</v>
      </c>
      <c r="T75" s="118">
        <v>0.44656249999999992</v>
      </c>
      <c r="U75" s="109">
        <v>5.4666666666666686</v>
      </c>
      <c r="V75" s="110">
        <v>47.057033886820321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-308.51226081270261</v>
      </c>
      <c r="AF75" s="108">
        <f>M75/J75</f>
        <v>0.90574021973336305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8">AVERAGE(I73:I88)</f>
        <v>5.666666666666667</v>
      </c>
      <c r="J89" s="135">
        <f t="shared" si="38"/>
        <v>2757.6666666666665</v>
      </c>
      <c r="K89" s="136">
        <f t="shared" ref="K89" si="39">J89/I89</f>
        <v>486.64705882352933</v>
      </c>
      <c r="L89" s="134">
        <f t="shared" ref="L89:M89" si="40">AVERAGE(L73:L88)</f>
        <v>5.666666666666667</v>
      </c>
      <c r="M89" s="135">
        <f t="shared" si="40"/>
        <v>2494.97191621304</v>
      </c>
      <c r="N89" s="136">
        <f>M89/L89</f>
        <v>440.28916168465412</v>
      </c>
      <c r="O89" s="137">
        <f>L89-I89</f>
        <v>0</v>
      </c>
      <c r="P89" s="138">
        <f>N89-K89</f>
        <v>-46.357897138875217</v>
      </c>
      <c r="Q89" s="139">
        <f>N89/K89</f>
        <v>0.90474020894948881</v>
      </c>
      <c r="R89" s="304"/>
      <c r="S89" s="140">
        <v>0.29166666666666669</v>
      </c>
      <c r="T89" s="141">
        <v>0.44656249999999992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-262.69475045362651</v>
      </c>
      <c r="AF89" s="139">
        <f>M89/J89</f>
        <v>0.9047402089494887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1488</v>
      </c>
      <c r="G90" s="146">
        <f t="shared" ref="G90:G91" si="41">E90*F90</f>
        <v>23078.880000000001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3792.0750696645209</v>
      </c>
      <c r="N90" s="150">
        <f>M90/L90</f>
        <v>632.01251161075345</v>
      </c>
      <c r="O90" s="152">
        <f>L90-I90</f>
        <v>0</v>
      </c>
      <c r="P90" s="153">
        <f>N90-K90</f>
        <v>-67.98748838924655</v>
      </c>
      <c r="Q90" s="154">
        <f>N90/K90</f>
        <v>0.90287501658679059</v>
      </c>
      <c r="R90" s="302">
        <f>Q106</f>
        <v>0.90273995902945747</v>
      </c>
      <c r="S90" s="155">
        <v>0.29166666666666669</v>
      </c>
      <c r="T90" s="156">
        <v>0.30800925925925926</v>
      </c>
      <c r="U90" s="157"/>
      <c r="V90" s="158">
        <v>23.543837703587041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-407.92493033547908</v>
      </c>
      <c r="AF90" s="154">
        <f>M90/J90</f>
        <v>0.9028750165867907</v>
      </c>
      <c r="AG90" s="307">
        <f>AF106</f>
        <v>0.90273995902945758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1581</v>
      </c>
      <c r="G91" s="101">
        <f t="shared" si="41"/>
        <v>23730.81</v>
      </c>
      <c r="H91" s="26"/>
      <c r="I91" s="102">
        <v>6</v>
      </c>
      <c r="J91" s="103">
        <v>4200</v>
      </c>
      <c r="K91" s="104">
        <f t="shared" si="33"/>
        <v>700</v>
      </c>
      <c r="L91" s="105">
        <v>6</v>
      </c>
      <c r="M91" s="103">
        <f>F91/V91*60</f>
        <v>3790.9405861829227</v>
      </c>
      <c r="N91" s="104">
        <f>M91/L91</f>
        <v>631.82343103048709</v>
      </c>
      <c r="O91" s="106">
        <f>L91-I91</f>
        <v>0</v>
      </c>
      <c r="P91" s="107">
        <f>N91-K91</f>
        <v>-68.176568969512914</v>
      </c>
      <c r="Q91" s="108">
        <f>N91/K91</f>
        <v>0.90260490147212435</v>
      </c>
      <c r="R91" s="303"/>
      <c r="S91" s="46">
        <v>0.31180555555555556</v>
      </c>
      <c r="T91" s="47">
        <v>0.32917824074074076</v>
      </c>
      <c r="U91" s="109">
        <v>5.4666666666666686</v>
      </c>
      <c r="V91" s="110">
        <v>25.022813690550084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-409.05941381707726</v>
      </c>
      <c r="AF91" s="108">
        <f>M91/J91</f>
        <v>0.90260490147212447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2">AVERAGE(I90:I105)</f>
        <v>6</v>
      </c>
      <c r="J106" s="135">
        <f t="shared" si="42"/>
        <v>4200</v>
      </c>
      <c r="K106" s="136">
        <f t="shared" ref="K106" si="43">J106/I106</f>
        <v>700</v>
      </c>
      <c r="L106" s="134">
        <f t="shared" ref="L106:M106" si="44">AVERAGE(L90:L105)</f>
        <v>6</v>
      </c>
      <c r="M106" s="135">
        <f t="shared" si="44"/>
        <v>3791.5078279237218</v>
      </c>
      <c r="N106" s="136">
        <f>M106/L106</f>
        <v>631.91797132062027</v>
      </c>
      <c r="O106" s="137">
        <f>L106-I106</f>
        <v>0</v>
      </c>
      <c r="P106" s="138">
        <f>N106-K106</f>
        <v>-68.082028679379732</v>
      </c>
      <c r="Q106" s="139">
        <f>N106/K106</f>
        <v>0.90273995902945747</v>
      </c>
      <c r="R106" s="304"/>
      <c r="S106" s="140">
        <v>0.29166666666666669</v>
      </c>
      <c r="T106" s="141">
        <v>0.32917824074074076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-408.49217207627817</v>
      </c>
      <c r="AF106" s="139">
        <f>M106/J106</f>
        <v>0.90273995902945758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1054</v>
      </c>
      <c r="G107" s="146">
        <f t="shared" ref="G107:G109" si="45">E107*F107</f>
        <v>61311.18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1806.8</v>
      </c>
      <c r="N107" s="150">
        <f>M107/L107</f>
        <v>106.28235294117647</v>
      </c>
      <c r="O107" s="152">
        <f>L107-I107</f>
        <v>-1</v>
      </c>
      <c r="P107" s="153">
        <f>N107-K107</f>
        <v>-4.8287581699346447</v>
      </c>
      <c r="Q107" s="154">
        <f>N107/K107</f>
        <v>0.95654117647058823</v>
      </c>
      <c r="R107" s="302">
        <f>Q123</f>
        <v>0.95155059523809515</v>
      </c>
      <c r="S107" s="155">
        <v>0.70833333333333337</v>
      </c>
      <c r="T107" s="156">
        <v>0.73263888888888895</v>
      </c>
      <c r="U107" s="157"/>
      <c r="V107" s="158">
        <v>35.001106929377904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-193.20000000000005</v>
      </c>
      <c r="AF107" s="154">
        <f>M107/J107</f>
        <v>0.90339999999999998</v>
      </c>
      <c r="AG107" s="307">
        <f>AF123</f>
        <v>0.90316666666666667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1256</v>
      </c>
      <c r="G108" s="101">
        <f t="shared" si="45"/>
        <v>63641.520000000004</v>
      </c>
      <c r="H108" s="26"/>
      <c r="I108" s="102">
        <v>20</v>
      </c>
      <c r="J108" s="103">
        <v>2000</v>
      </c>
      <c r="K108" s="104">
        <f t="shared" ref="K108:K109" si="46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03"/>
      <c r="S108" s="46">
        <v>0.7368055555555556</v>
      </c>
      <c r="T108" s="47">
        <v>0.76577546296296306</v>
      </c>
      <c r="U108" s="109">
        <v>5.9999999999999787</v>
      </c>
      <c r="V108" s="110">
        <v>41.727574750830563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</v>
      </c>
      <c r="AF108" s="108">
        <f>M108/J108</f>
        <v>0.90300000000000002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937</v>
      </c>
      <c r="G109" s="101">
        <f t="shared" si="45"/>
        <v>53690.1</v>
      </c>
      <c r="H109" s="26"/>
      <c r="I109" s="102">
        <v>21</v>
      </c>
      <c r="J109" s="103">
        <v>2000</v>
      </c>
      <c r="K109" s="104">
        <f t="shared" si="46"/>
        <v>95.238095238095241</v>
      </c>
      <c r="L109" s="105">
        <v>20</v>
      </c>
      <c r="M109" s="103">
        <f>F109/V109*60</f>
        <v>1806.1999999999998</v>
      </c>
      <c r="N109" s="104">
        <f>M109/L109</f>
        <v>90.309999999999988</v>
      </c>
      <c r="O109" s="106">
        <f>L109-I109</f>
        <v>-1</v>
      </c>
      <c r="P109" s="107">
        <f>N109-K109</f>
        <v>-4.9280952380952527</v>
      </c>
      <c r="Q109" s="108">
        <f>N109/K109</f>
        <v>0.94825499999999985</v>
      </c>
      <c r="R109" s="303"/>
      <c r="S109" s="46">
        <v>0.76944444444444449</v>
      </c>
      <c r="T109" s="47">
        <v>0.79105324074074079</v>
      </c>
      <c r="U109" s="109">
        <v>5.2833333333332533</v>
      </c>
      <c r="V109" s="110">
        <v>31.126121138301407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-193.80000000000018</v>
      </c>
      <c r="AF109" s="108">
        <f>M109/J109</f>
        <v>0.9030999999999999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7">AVERAGE(I107:I122)</f>
        <v>19.666666666666668</v>
      </c>
      <c r="J123" s="135">
        <f t="shared" si="47"/>
        <v>2000</v>
      </c>
      <c r="K123" s="136">
        <f t="shared" ref="K123" si="48">J123/I123</f>
        <v>101.69491525423729</v>
      </c>
      <c r="L123" s="134">
        <f t="shared" ref="L123:M123" si="49">AVERAGE(L107:L122)</f>
        <v>18.666666666666668</v>
      </c>
      <c r="M123" s="135">
        <f t="shared" si="49"/>
        <v>1806.3333333333333</v>
      </c>
      <c r="N123" s="136">
        <f>M123/L123</f>
        <v>96.767857142857139</v>
      </c>
      <c r="O123" s="137">
        <f>L123-I123</f>
        <v>-1</v>
      </c>
      <c r="P123" s="138">
        <f>N123-K123</f>
        <v>-4.9270581113801484</v>
      </c>
      <c r="Q123" s="139">
        <f>N123/K123</f>
        <v>0.95155059523809515</v>
      </c>
      <c r="R123" s="304"/>
      <c r="S123" s="140">
        <v>0.70833333333333337</v>
      </c>
      <c r="T123" s="141">
        <v>0.79105324074074079</v>
      </c>
      <c r="U123" s="142"/>
      <c r="V123" s="164"/>
      <c r="W123" s="165"/>
      <c r="X123" s="136"/>
      <c r="Y123" s="177">
        <f t="shared" ref="Y123:Z123" si="50">SUM(Y107:Y122)</f>
        <v>0</v>
      </c>
      <c r="Z123" s="178">
        <f t="shared" si="50"/>
        <v>0</v>
      </c>
      <c r="AA123" s="290"/>
      <c r="AB123" s="291"/>
      <c r="AC123" s="177">
        <f t="shared" ref="AC123" si="51">SUM(AC107:AC122)</f>
        <v>3</v>
      </c>
      <c r="AD123" s="178">
        <f t="shared" ref="AD123" si="52">SUM(AD107:AD122)</f>
        <v>0</v>
      </c>
      <c r="AE123" s="166">
        <f>M123-J123</f>
        <v>-193.66666666666674</v>
      </c>
      <c r="AF123" s="139">
        <f>M123/J123</f>
        <v>0.90316666666666667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181</v>
      </c>
      <c r="D124" s="301"/>
      <c r="E124" s="145">
        <v>56.87</v>
      </c>
      <c r="F124" s="157">
        <v>1179</v>
      </c>
      <c r="G124" s="146">
        <f t="shared" ref="G124:G125" si="53">E124*F124</f>
        <v>67049.73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1805.6185642727767</v>
      </c>
      <c r="N124" s="150">
        <f>M124/L124</f>
        <v>78.505154968381589</v>
      </c>
      <c r="O124" s="152">
        <f>L124-I124</f>
        <v>0</v>
      </c>
      <c r="P124" s="153">
        <f>N124-K124</f>
        <v>-8.451366770748848</v>
      </c>
      <c r="Q124" s="154">
        <f>N124/K124</f>
        <v>0.90280928213638822</v>
      </c>
      <c r="R124" s="302">
        <f>Q140</f>
        <v>0.90239632106608159</v>
      </c>
      <c r="S124" s="155">
        <v>0.70833333333333337</v>
      </c>
      <c r="T124" s="156">
        <v>0.73553240740740744</v>
      </c>
      <c r="U124" s="157"/>
      <c r="V124" s="158">
        <v>39.177709733224269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-194.38143572722333</v>
      </c>
      <c r="AF124" s="154">
        <f>M124/J124</f>
        <v>0.90280928213638834</v>
      </c>
      <c r="AG124" s="374">
        <f>AF140</f>
        <v>0.90239632106608159</v>
      </c>
    </row>
    <row r="125" spans="1:33" ht="15.75" customHeight="1">
      <c r="A125" s="297"/>
      <c r="B125" s="161" t="s">
        <v>169</v>
      </c>
      <c r="C125" s="292" t="s">
        <v>180</v>
      </c>
      <c r="D125" s="293"/>
      <c r="E125" s="99">
        <v>56.79</v>
      </c>
      <c r="F125" s="109">
        <v>1626</v>
      </c>
      <c r="G125" s="101">
        <f t="shared" si="53"/>
        <v>92340.54</v>
      </c>
      <c r="H125" s="26"/>
      <c r="I125" s="102">
        <v>23</v>
      </c>
      <c r="J125" s="103">
        <v>2000</v>
      </c>
      <c r="K125" s="104">
        <f t="shared" ref="K125" si="54">J125/I125</f>
        <v>86.956521739130437</v>
      </c>
      <c r="L125" s="105">
        <v>23</v>
      </c>
      <c r="M125" s="103">
        <f>F125/V125*60</f>
        <v>1803.9667199915493</v>
      </c>
      <c r="N125" s="104">
        <f>M125/L125</f>
        <v>78.433335651806487</v>
      </c>
      <c r="O125" s="106">
        <f>L125-I125</f>
        <v>0</v>
      </c>
      <c r="P125" s="107">
        <f>N125-K125</f>
        <v>-8.5231860873239498</v>
      </c>
      <c r="Q125" s="108">
        <f>N125/K125</f>
        <v>0.90198335999577461</v>
      </c>
      <c r="R125" s="303"/>
      <c r="S125" s="46">
        <v>0.73888888888888893</v>
      </c>
      <c r="T125" s="47">
        <v>0.77643518518518517</v>
      </c>
      <c r="U125" s="109">
        <v>4.8333333333333428</v>
      </c>
      <c r="V125" s="110">
        <v>54.080820293878269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-196.03328000845067</v>
      </c>
      <c r="AF125" s="108">
        <f>M125/J125</f>
        <v>0.90198335999577461</v>
      </c>
      <c r="AG125" s="375"/>
    </row>
    <row r="126" spans="1:33" ht="15.75" customHeight="1">
      <c r="A126" s="297"/>
      <c r="B126" s="161"/>
      <c r="C126" s="292"/>
      <c r="D126" s="293"/>
      <c r="E126" s="99"/>
      <c r="F126" s="109"/>
      <c r="G126" s="101"/>
      <c r="H126" s="26"/>
      <c r="I126" s="102"/>
      <c r="J126" s="103"/>
      <c r="K126" s="104"/>
      <c r="L126" s="105"/>
      <c r="M126" s="103"/>
      <c r="N126" s="104"/>
      <c r="O126" s="106"/>
      <c r="P126" s="107"/>
      <c r="Q126" s="108"/>
      <c r="R126" s="303"/>
      <c r="S126" s="46"/>
      <c r="T126" s="47"/>
      <c r="U126" s="109"/>
      <c r="V126" s="110"/>
      <c r="W126" s="111"/>
      <c r="X126" s="114"/>
      <c r="Y126" s="12"/>
      <c r="Z126" s="196"/>
      <c r="AA126" s="294"/>
      <c r="AB126" s="295"/>
      <c r="AC126" s="12"/>
      <c r="AD126" s="196"/>
      <c r="AE126" s="115"/>
      <c r="AF126" s="108"/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5">AVERAGE(I124:I139)</f>
        <v>23</v>
      </c>
      <c r="J140" s="135">
        <f t="shared" si="55"/>
        <v>2000</v>
      </c>
      <c r="K140" s="136">
        <f t="shared" ref="K140" si="56">J140/I140</f>
        <v>86.956521739130437</v>
      </c>
      <c r="L140" s="134">
        <f t="shared" ref="L140:M140" si="57">AVERAGE(L124:L139)</f>
        <v>23</v>
      </c>
      <c r="M140" s="135">
        <f t="shared" si="57"/>
        <v>1804.7926421321631</v>
      </c>
      <c r="N140" s="136">
        <f>M140/L140</f>
        <v>78.469245310094053</v>
      </c>
      <c r="O140" s="137">
        <f>L140-I140</f>
        <v>0</v>
      </c>
      <c r="P140" s="138">
        <f>N140-K140</f>
        <v>-8.4872764290363847</v>
      </c>
      <c r="Q140" s="139">
        <f>N140/K140</f>
        <v>0.90239632106608159</v>
      </c>
      <c r="R140" s="304"/>
      <c r="S140" s="140">
        <v>0.70833333333333337</v>
      </c>
      <c r="T140" s="141">
        <v>0.77643518518518517</v>
      </c>
      <c r="U140" s="142"/>
      <c r="V140" s="164"/>
      <c r="W140" s="185"/>
      <c r="X140" s="186"/>
      <c r="Y140" s="177">
        <f t="shared" ref="Y140:Z140" si="58">SUM(Y124:Y139)</f>
        <v>0</v>
      </c>
      <c r="Z140" s="178">
        <f t="shared" si="58"/>
        <v>0</v>
      </c>
      <c r="AA140" s="290"/>
      <c r="AB140" s="291"/>
      <c r="AC140" s="177">
        <f t="shared" ref="AC140" si="59">SUM(AC124:AC139)</f>
        <v>2</v>
      </c>
      <c r="AD140" s="178">
        <f t="shared" ref="AD140" si="60">SUM(AD124:AD139)</f>
        <v>0</v>
      </c>
      <c r="AE140" s="166">
        <f>M140-J140</f>
        <v>-195.20735786783689</v>
      </c>
      <c r="AF140" s="139">
        <f>M140/J140</f>
        <v>0.90239632106608159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40" priority="2" operator="greaterThan">
      <formula>0</formula>
    </cfRule>
  </conditionalFormatting>
  <conditionalFormatting sqref="P5:P140 AE5:AE140">
    <cfRule type="cellIs" dxfId="239" priority="5" operator="lessThan">
      <formula>0</formula>
    </cfRule>
  </conditionalFormatting>
  <conditionalFormatting sqref="Q5:Q140 AF5:AF140">
    <cfRule type="cellIs" dxfId="238" priority="3" operator="greaterThan">
      <formula>1</formula>
    </cfRule>
    <cfRule type="cellIs" dxfId="237" priority="4" operator="lessThan">
      <formula>0.8</formula>
    </cfRule>
  </conditionalFormatting>
  <conditionalFormatting sqref="AG5 R5:R140 AG107:AG124">
    <cfRule type="cellIs" dxfId="236" priority="6" operator="lessThan">
      <formula>0.8</formula>
    </cfRule>
  </conditionalFormatting>
  <conditionalFormatting sqref="AG22">
    <cfRule type="cellIs" dxfId="235" priority="11" operator="lessThan">
      <formula>0.8</formula>
    </cfRule>
  </conditionalFormatting>
  <conditionalFormatting sqref="AG37">
    <cfRule type="cellIs" dxfId="234" priority="10" operator="lessThan">
      <formula>0.8</formula>
    </cfRule>
  </conditionalFormatting>
  <conditionalFormatting sqref="AG39:AG74">
    <cfRule type="cellIs" dxfId="233" priority="8" operator="lessThan">
      <formula>0.8</formula>
    </cfRule>
  </conditionalFormatting>
  <conditionalFormatting sqref="AG80:AG88">
    <cfRule type="cellIs" dxfId="232" priority="9" operator="lessThan">
      <formula>0.8</formula>
    </cfRule>
  </conditionalFormatting>
  <conditionalFormatting sqref="AG90:AG95">
    <cfRule type="cellIs" dxfId="231" priority="7" operator="lessThan">
      <formula>0.8</formula>
    </cfRule>
  </conditionalFormatting>
  <conditionalFormatting sqref="AG139">
    <cfRule type="cellIs" dxfId="230" priority="1" operator="lessThan">
      <formula>0.8</formula>
    </cfRule>
  </conditionalFormatting>
  <dataValidations count="1">
    <dataValidation type="list" allowBlank="1" showInputMessage="1" showErrorMessage="1" sqref="AA5:AB140" xr:uid="{3EAE51B1-19D6-46D9-AB46-764155CF0F8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3876-0CF0-4515-9DA0-F40E1E053C0C}">
  <sheetPr codeName="工作表46">
    <tabColor theme="8" tint="0.59999389629810485"/>
  </sheetPr>
  <dimension ref="B1:AR42"/>
  <sheetViews>
    <sheetView zoomScale="70" zoomScaleNormal="70" workbookViewId="0">
      <selection activeCell="R43" sqref="R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240</v>
      </c>
      <c r="D3" s="278"/>
      <c r="E3" s="3" t="s">
        <v>2</v>
      </c>
      <c r="F3" s="279">
        <f>'0910(18度C)'!D1+'0910(4度C)'!D1</f>
        <v>143375</v>
      </c>
      <c r="G3" s="280"/>
      <c r="H3" s="3" t="s">
        <v>3</v>
      </c>
      <c r="I3" s="281">
        <f>'0910(18度C)'!F1+'0910(4度C)'!F1</f>
        <v>4488293.97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485.57566471856626</v>
      </c>
      <c r="F6" s="254" t="e">
        <f>AVERAGE(#REF!,D14:K14)</f>
        <v>#REF!</v>
      </c>
      <c r="G6" s="255">
        <f>AVERAGE(D14:K14)</f>
        <v>273.19994438270419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736.64670123368501</v>
      </c>
      <c r="N6" s="256"/>
      <c r="O6" s="244">
        <f>'0910(4度C)'!Y2</f>
        <v>0</v>
      </c>
      <c r="P6" s="244">
        <f>'0910(4度C)'!Z2</f>
        <v>0</v>
      </c>
      <c r="Q6" s="244">
        <f>'0910(4度C)'!AC2</f>
        <v>37</v>
      </c>
      <c r="R6" s="244">
        <f>'0910(4度C)'!AD2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440.401380962774</v>
      </c>
      <c r="F7" s="250" t="e">
        <f>AVERAGE(#REF!,D15:K15)</f>
        <v>#REF!</v>
      </c>
      <c r="G7" s="251">
        <f>AVERAGE(D15:K15)</f>
        <v>246.79116603446209</v>
      </c>
      <c r="H7" s="252"/>
      <c r="I7" s="251">
        <f>AVERAGE(L15:O15)</f>
        <v>87.572264765162288</v>
      </c>
      <c r="J7" s="252"/>
      <c r="K7" s="251">
        <f>AVERAGE(D33:O33)</f>
        <v>679.83774445363292</v>
      </c>
      <c r="L7" s="252"/>
      <c r="M7" s="251">
        <f>AVERAGE(P33:X33)</f>
        <v>667.79489796318876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0.90549065277975349</v>
      </c>
      <c r="F8" s="258" t="e">
        <f>AVERAGE(D16:K16,#REF!)</f>
        <v>#REF!</v>
      </c>
      <c r="G8" s="236">
        <f>AVERAGE(D16:K16)</f>
        <v>0.90295657158676434</v>
      </c>
      <c r="H8" s="237"/>
      <c r="I8" s="236">
        <f>AVERAGE(L16:O16)</f>
        <v>0.92648580670412817</v>
      </c>
      <c r="J8" s="237"/>
      <c r="K8" s="236">
        <f>AVERAGE(D34:O34)</f>
        <v>0.90368580626287864</v>
      </c>
      <c r="L8" s="237"/>
      <c r="M8" s="236">
        <f>AVERAGE(P34:X34)</f>
        <v>0.90059904412392466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76.945447520331953</v>
      </c>
      <c r="F15" s="35">
        <v>94.741699475994224</v>
      </c>
      <c r="G15" s="35">
        <v>77.838675073213508</v>
      </c>
      <c r="H15" s="35">
        <v>158.75959981999762</v>
      </c>
      <c r="I15" s="35">
        <v>440.40360299661484</v>
      </c>
      <c r="J15" s="35">
        <v>632.05797132062037</v>
      </c>
      <c r="K15" s="36" t="s">
        <v>42</v>
      </c>
      <c r="L15" s="34" t="s">
        <v>42</v>
      </c>
      <c r="M15" s="204">
        <v>96.714285714285708</v>
      </c>
      <c r="N15" s="35">
        <v>78.430243816038868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0.90262928821927857</v>
      </c>
      <c r="F16" s="42">
        <f t="shared" si="0"/>
        <v>0.90336845048032322</v>
      </c>
      <c r="G16" s="42">
        <f t="shared" si="0"/>
        <v>0.90292863084927666</v>
      </c>
      <c r="H16" s="42">
        <f t="shared" si="0"/>
        <v>0.90089772913728794</v>
      </c>
      <c r="I16" s="42">
        <f t="shared" si="0"/>
        <v>0.90497537180496235</v>
      </c>
      <c r="J16" s="42">
        <f t="shared" si="0"/>
        <v>0.90293995902945767</v>
      </c>
      <c r="K16" s="43" t="s">
        <v>42</v>
      </c>
      <c r="L16" s="41" t="s">
        <v>42</v>
      </c>
      <c r="M16" s="44">
        <f>M15/M14</f>
        <v>0.95102380952380949</v>
      </c>
      <c r="N16" s="42">
        <f>N15/N14</f>
        <v>0.90194780388444695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0.57931712962962956</v>
      </c>
      <c r="F18" s="47">
        <v>0.53741898148148148</v>
      </c>
      <c r="G18" s="47">
        <v>0.51983796296296292</v>
      </c>
      <c r="H18" s="47">
        <v>0.44052083333333325</v>
      </c>
      <c r="I18" s="47">
        <v>0.44978009259259255</v>
      </c>
      <c r="J18" s="47">
        <v>0.29857638888888888</v>
      </c>
      <c r="K18" s="47" t="s">
        <v>42</v>
      </c>
      <c r="L18" s="46" t="s">
        <v>42</v>
      </c>
      <c r="M18" s="48">
        <v>0.79303240740740744</v>
      </c>
      <c r="N18" s="47">
        <v>0.79354166666666659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6</v>
      </c>
      <c r="G21" s="51">
        <v>9</v>
      </c>
      <c r="H21" s="51">
        <v>7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1062.8571428571429</v>
      </c>
      <c r="X32" s="31">
        <v>842.55319148936178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287.6879316115955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761.40693173483942</v>
      </c>
      <c r="N33" s="35">
        <v>919.013332753859</v>
      </c>
      <c r="O33" s="35">
        <v>751.24278171423771</v>
      </c>
      <c r="P33" s="34">
        <v>260.2366917051981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684.53154075747659</v>
      </c>
      <c r="W33" s="35">
        <v>966.05350581952337</v>
      </c>
      <c r="X33" s="37">
        <v>760.35785357055715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0.87904645770209744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0.9229174930119266</v>
      </c>
      <c r="N34" s="42">
        <f>N33/N32</f>
        <v>0.9076674891396137</v>
      </c>
      <c r="O34" s="42">
        <f>O33/O32</f>
        <v>0.90511178519787661</v>
      </c>
      <c r="P34" s="41">
        <f>P33/P32</f>
        <v>0.86745563901732703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0.92357430102199234</v>
      </c>
      <c r="W34" s="42">
        <f>W33/W32</f>
        <v>0.90892130923879888</v>
      </c>
      <c r="X34" s="45">
        <f>X33/X32</f>
        <v>0.90244492721758041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0.31527777777777771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0.44978009259259255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0.40343749999999989</v>
      </c>
      <c r="N36" s="47">
        <v>0.50444444444444458</v>
      </c>
      <c r="O36" s="47">
        <v>0.48309027777777791</v>
      </c>
      <c r="P36" s="46">
        <v>0.72106481481481488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0.81351851851851842</v>
      </c>
      <c r="W36" s="47">
        <v>1.0178009259259253</v>
      </c>
      <c r="X36" s="49">
        <v>0.9988657407407403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3.1818181818181817</v>
      </c>
      <c r="X37" s="59">
        <v>4.2727272727272725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72FB-2799-40EB-A501-A449BCE87B7A}">
  <sheetPr codeName="工作表47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2" sqref="L42"/>
      <selection pane="bottomLeft" activeCell="L42" sqref="L42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80257</v>
      </c>
      <c r="E1" s="86" t="s">
        <v>3</v>
      </c>
      <c r="F1" s="87">
        <f>SUM(G5:G140)</f>
        <v>1646849.6699999995</v>
      </c>
      <c r="G1" s="88" t="s">
        <v>84</v>
      </c>
      <c r="H1" s="89">
        <f>L21+L38+L55+L72+L89+L106+L123+L140</f>
        <v>46.418831168831161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46275</v>
      </c>
      <c r="B2" s="348"/>
      <c r="C2" s="90" t="s">
        <v>40</v>
      </c>
      <c r="D2" s="91">
        <f>AVERAGE(N21,N38,N55,N72,N89,N106,N123,N140)</f>
        <v>673.81632120841095</v>
      </c>
      <c r="E2" s="91" t="s">
        <v>91</v>
      </c>
      <c r="F2" s="92">
        <f>F1/D1</f>
        <v>20.519701334463029</v>
      </c>
      <c r="G2" s="93" t="s">
        <v>92</v>
      </c>
      <c r="H2" s="94">
        <f>COUNT(H5:H140)</f>
        <v>10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1237</v>
      </c>
      <c r="G5" s="146">
        <f t="shared" ref="G5:G9" si="0">E5*F5</f>
        <v>31716.68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3220.4895511531818</v>
      </c>
      <c r="N5" s="150">
        <f>M5/L5</f>
        <v>322.04895511531817</v>
      </c>
      <c r="O5" s="152">
        <f>L5-I5</f>
        <v>0</v>
      </c>
      <c r="P5" s="153">
        <f>N5-K5</f>
        <v>-37.951044884681835</v>
      </c>
      <c r="Q5" s="154">
        <f>N5/K5</f>
        <v>0.89458043087588379</v>
      </c>
      <c r="R5" s="302">
        <f>Q21</f>
        <v>0.87904645770209744</v>
      </c>
      <c r="S5" s="155">
        <v>0.25</v>
      </c>
      <c r="T5" s="156">
        <v>0.26599537037037035</v>
      </c>
      <c r="U5" s="157"/>
      <c r="V5" s="158">
        <v>23.046185625233147</v>
      </c>
      <c r="W5" s="159"/>
      <c r="X5" s="160"/>
      <c r="Y5" s="305"/>
      <c r="Z5" s="306"/>
      <c r="AA5" s="113">
        <f>M5-J5</f>
        <v>-379.51044884681824</v>
      </c>
      <c r="AB5" s="154">
        <f>M5/J5</f>
        <v>0.89458043087588379</v>
      </c>
      <c r="AC5" s="307">
        <f>AB21</f>
        <v>0.87904645770209733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2107</v>
      </c>
      <c r="G6" s="101">
        <f t="shared" si="0"/>
        <v>62198.64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3160.0266732841937</v>
      </c>
      <c r="N6" s="104">
        <f>M6/L6</f>
        <v>287.27515211674489</v>
      </c>
      <c r="O6" s="106">
        <f>L6-I6</f>
        <v>0</v>
      </c>
      <c r="P6" s="107">
        <f>N6-K6</f>
        <v>-39.997575155982361</v>
      </c>
      <c r="Q6" s="108">
        <f>N6/K6</f>
        <v>0.87778518702338726</v>
      </c>
      <c r="R6" s="303"/>
      <c r="S6" s="46">
        <v>0.27013888888888887</v>
      </c>
      <c r="T6" s="47">
        <v>0.29791666666666666</v>
      </c>
      <c r="U6" s="109">
        <v>5.9666666666666668</v>
      </c>
      <c r="V6" s="110">
        <v>40.005991426842158</v>
      </c>
      <c r="W6" s="111"/>
      <c r="X6" s="114"/>
      <c r="Y6" s="294"/>
      <c r="Z6" s="295"/>
      <c r="AA6" s="115">
        <f>M6-J6</f>
        <v>-439.97332671580625</v>
      </c>
      <c r="AB6" s="108">
        <f>M6/J6</f>
        <v>0.87778518702338715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2464</v>
      </c>
      <c r="G7" s="101">
        <f t="shared" si="0"/>
        <v>73550.400000000009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3159.8120070652672</v>
      </c>
      <c r="N7" s="104">
        <f>M7/L7</f>
        <v>287.25563700593335</v>
      </c>
      <c r="O7" s="106">
        <f>L7-I7</f>
        <v>0</v>
      </c>
      <c r="P7" s="107">
        <f>N7-K7</f>
        <v>-40.0170902667939</v>
      </c>
      <c r="Q7" s="108">
        <f>N7/K7</f>
        <v>0.87772555751812975</v>
      </c>
      <c r="R7" s="303"/>
      <c r="S7" s="46">
        <v>0.30208333333333331</v>
      </c>
      <c r="T7" s="47">
        <v>0.33457175925925925</v>
      </c>
      <c r="U7" s="109">
        <v>5.9999999999999787</v>
      </c>
      <c r="V7" s="110">
        <v>46.787593587666969</v>
      </c>
      <c r="W7" s="111"/>
      <c r="X7" s="114"/>
      <c r="Y7" s="294"/>
      <c r="Z7" s="295"/>
      <c r="AA7" s="115">
        <f>M7-J7</f>
        <v>-440.18799293473285</v>
      </c>
      <c r="AB7" s="108">
        <f>M7/J7</f>
        <v>0.87772555751812975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379</v>
      </c>
      <c r="G8" s="101">
        <f t="shared" si="0"/>
        <v>11370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3160.279217029251</v>
      </c>
      <c r="N8" s="104">
        <f>M8/L8</f>
        <v>287.29811063902281</v>
      </c>
      <c r="O8" s="106">
        <f>L8-I8</f>
        <v>0</v>
      </c>
      <c r="P8" s="107">
        <f>N8-K8</f>
        <v>-39.974616633704443</v>
      </c>
      <c r="Q8" s="108">
        <f>N8/K8</f>
        <v>0.87785533806368088</v>
      </c>
      <c r="R8" s="303"/>
      <c r="S8" s="46">
        <v>0.33819444444444441</v>
      </c>
      <c r="T8" s="47">
        <v>0.34318287037037032</v>
      </c>
      <c r="U8" s="109">
        <v>5.2166666666666295</v>
      </c>
      <c r="V8" s="110">
        <v>7.1955667326687109</v>
      </c>
      <c r="W8" s="111"/>
      <c r="X8" s="114"/>
      <c r="Y8" s="294"/>
      <c r="Z8" s="295"/>
      <c r="AA8" s="115">
        <f>M8-J8</f>
        <v>-439.72078297074904</v>
      </c>
      <c r="AB8" s="108">
        <f>M8/J8</f>
        <v>0.87785533806368077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820</v>
      </c>
      <c r="G9" s="101">
        <f t="shared" si="0"/>
        <v>23427.4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3122.228790105858</v>
      </c>
      <c r="N9" s="104">
        <f>M9/L9</f>
        <v>260.1857325088215</v>
      </c>
      <c r="O9" s="106">
        <f>L9-I9</f>
        <v>0</v>
      </c>
      <c r="P9" s="107">
        <f>N9-K9</f>
        <v>-39.814267491178498</v>
      </c>
      <c r="Q9" s="108">
        <f>N9/K9</f>
        <v>0.86728577502940496</v>
      </c>
      <c r="R9" s="303"/>
      <c r="S9" s="46">
        <v>0.34652777777777771</v>
      </c>
      <c r="T9" s="47">
        <v>0.3574652777777777</v>
      </c>
      <c r="U9" s="109">
        <v>4.8166666666666469</v>
      </c>
      <c r="V9" s="110">
        <v>15.75797396907992</v>
      </c>
      <c r="W9" s="111"/>
      <c r="X9" s="114"/>
      <c r="Y9" s="294"/>
      <c r="Z9" s="295"/>
      <c r="AA9" s="115">
        <f>M9-J9</f>
        <v>-477.77120989414198</v>
      </c>
      <c r="AB9" s="108">
        <f>M9/J9</f>
        <v>0.86728577502940496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3164.5672477275502</v>
      </c>
      <c r="N21" s="136">
        <f>M21/L21</f>
        <v>287.6879316115955</v>
      </c>
      <c r="O21" s="137">
        <f>L21-I21</f>
        <v>0</v>
      </c>
      <c r="P21" s="138">
        <f>N21-K21</f>
        <v>-39.58479566113175</v>
      </c>
      <c r="Q21" s="139">
        <f>N21/K21</f>
        <v>0.87904645770209744</v>
      </c>
      <c r="R21" s="304"/>
      <c r="S21" s="140">
        <v>0.25</v>
      </c>
      <c r="T21" s="141">
        <v>0.44978009259259255</v>
      </c>
      <c r="U21" s="142"/>
      <c r="V21" s="164"/>
      <c r="W21" s="165"/>
      <c r="X21" s="136"/>
      <c r="Y21" s="290"/>
      <c r="Z21" s="291"/>
      <c r="AA21" s="166">
        <f>M21-J21</f>
        <v>-435.43275227244976</v>
      </c>
      <c r="AB21" s="139">
        <f>M21/J21</f>
        <v>0.87904645770209733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1552</v>
      </c>
      <c r="G22" s="146">
        <f t="shared" ref="G22:G24" si="5">E22*F22</f>
        <v>28758.560000000001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3045.8617580921791</v>
      </c>
      <c r="N22" s="150">
        <f>M22/L22</f>
        <v>1015.287252697393</v>
      </c>
      <c r="O22" s="152">
        <f>L22-I22</f>
        <v>0</v>
      </c>
      <c r="P22" s="153">
        <f>N22-K22</f>
        <v>-84.712747302606999</v>
      </c>
      <c r="Q22" s="154">
        <f>N22/K22</f>
        <v>0.92298841154308453</v>
      </c>
      <c r="R22" s="302">
        <f>Q38</f>
        <v>0.9229174930119266</v>
      </c>
      <c r="S22" s="155">
        <v>0.31527777777777771</v>
      </c>
      <c r="T22" s="156">
        <v>0.33650462962962957</v>
      </c>
      <c r="U22" s="157"/>
      <c r="V22" s="110">
        <v>30.572628502459381</v>
      </c>
      <c r="W22" s="159"/>
      <c r="X22" s="160"/>
      <c r="Y22" s="305"/>
      <c r="Z22" s="306"/>
      <c r="AA22" s="113">
        <f>M22-J22</f>
        <v>-254.13824190782088</v>
      </c>
      <c r="AB22" s="154">
        <f>M22/J22</f>
        <v>0.92298841154308453</v>
      </c>
      <c r="AC22" s="307">
        <f>AB38</f>
        <v>0.9229174930119266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2104</v>
      </c>
      <c r="G23" s="101">
        <f t="shared" si="5"/>
        <v>37640.559999999998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3045.512261901988</v>
      </c>
      <c r="N23" s="104">
        <f>M23/L23</f>
        <v>761.37806547549701</v>
      </c>
      <c r="O23" s="106">
        <f>L23-I23</f>
        <v>0</v>
      </c>
      <c r="P23" s="107">
        <f>N23-K23</f>
        <v>-63.62193452450299</v>
      </c>
      <c r="Q23" s="108">
        <f>N23/K23</f>
        <v>0.92288250360666302</v>
      </c>
      <c r="R23" s="303"/>
      <c r="S23" s="46">
        <v>0.34027777777777768</v>
      </c>
      <c r="T23" s="47">
        <v>0.3690624999999999</v>
      </c>
      <c r="U23" s="109">
        <v>5.4333333333332767</v>
      </c>
      <c r="V23" s="110">
        <v>41.451154729930522</v>
      </c>
      <c r="W23" s="111"/>
      <c r="X23" s="114"/>
      <c r="Y23" s="294"/>
      <c r="Z23" s="295"/>
      <c r="AA23" s="115">
        <f>M23-J23</f>
        <v>-254.48773809801196</v>
      </c>
      <c r="AB23" s="108">
        <f>M23/J23</f>
        <v>0.92288250360666302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2231</v>
      </c>
      <c r="G24" s="101">
        <f t="shared" si="5"/>
        <v>49795.92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3045.5091608239063</v>
      </c>
      <c r="N24" s="104">
        <f>M24/L24</f>
        <v>609.10183216478129</v>
      </c>
      <c r="O24" s="106">
        <f>L24-I24</f>
        <v>0</v>
      </c>
      <c r="P24" s="107">
        <f>N24-K24</f>
        <v>-50.898167835218715</v>
      </c>
      <c r="Q24" s="108">
        <f>N24/K24</f>
        <v>0.92288156388603226</v>
      </c>
      <c r="R24" s="303"/>
      <c r="S24" s="46">
        <v>0.37291666666666656</v>
      </c>
      <c r="T24" s="47">
        <v>0.40343749999999989</v>
      </c>
      <c r="U24" s="109">
        <v>5.5499999999999883</v>
      </c>
      <c r="V24" s="110">
        <v>43.953241619469189</v>
      </c>
      <c r="W24" s="111"/>
      <c r="X24" s="114"/>
      <c r="Y24" s="294"/>
      <c r="Z24" s="295"/>
      <c r="AA24" s="115">
        <f>M24-J24</f>
        <v>-254.49083917609369</v>
      </c>
      <c r="AB24" s="108">
        <f>M24/J24</f>
        <v>0.92288156388603226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3045.6277269393577</v>
      </c>
      <c r="N38" s="136">
        <f t="shared" ref="N38:N45" si="10">M38/L38</f>
        <v>761.40693173483942</v>
      </c>
      <c r="O38" s="137">
        <f t="shared" ref="O38:O45" si="11">L38-I38</f>
        <v>0</v>
      </c>
      <c r="P38" s="138">
        <f t="shared" ref="P38:P45" si="12">N38-K38</f>
        <v>-63.593068265160582</v>
      </c>
      <c r="Q38" s="139">
        <f t="shared" ref="Q38:Q45" si="13">N38/K38</f>
        <v>0.9229174930119266</v>
      </c>
      <c r="R38" s="304"/>
      <c r="S38" s="140">
        <v>0.31527777777777771</v>
      </c>
      <c r="T38" s="141">
        <v>0.40343749999999989</v>
      </c>
      <c r="U38" s="142"/>
      <c r="V38" s="164"/>
      <c r="W38" s="97"/>
      <c r="X38" s="67"/>
      <c r="Y38" s="290"/>
      <c r="Z38" s="291"/>
      <c r="AA38" s="166">
        <f t="shared" ref="AA38:AA45" si="14">M38-J38</f>
        <v>-254.37227306064233</v>
      </c>
      <c r="AB38" s="139">
        <f t="shared" ref="AB38:AB45" si="15">M38/J38</f>
        <v>0.9229174930119266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1352</v>
      </c>
      <c r="G39" s="146">
        <f t="shared" ref="G39:G45" si="16">E39*F39</f>
        <v>33556.639999999999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3251.3856067804827</v>
      </c>
      <c r="N39" s="150">
        <f t="shared" si="10"/>
        <v>650.27712135609659</v>
      </c>
      <c r="O39" s="152">
        <f t="shared" si="11"/>
        <v>0</v>
      </c>
      <c r="P39" s="153">
        <f t="shared" si="12"/>
        <v>-69.722878643903414</v>
      </c>
      <c r="Q39" s="154">
        <f t="shared" si="13"/>
        <v>0.90316266855013416</v>
      </c>
      <c r="R39" s="302">
        <f>Q55</f>
        <v>0.9076674891396137</v>
      </c>
      <c r="S39" s="155">
        <v>0.25</v>
      </c>
      <c r="T39" s="156">
        <v>0.26731481481481484</v>
      </c>
      <c r="U39" s="157"/>
      <c r="V39" s="158">
        <v>24.949363074878377</v>
      </c>
      <c r="W39" s="159"/>
      <c r="X39" s="160"/>
      <c r="Y39" s="305"/>
      <c r="Z39" s="306"/>
      <c r="AA39" s="113">
        <f t="shared" si="14"/>
        <v>-348.6143932195173</v>
      </c>
      <c r="AB39" s="154">
        <f t="shared" si="15"/>
        <v>0.90316266855013405</v>
      </c>
      <c r="AC39" s="307">
        <f>AB55</f>
        <v>0.9076674891396137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808</v>
      </c>
      <c r="G40" s="101">
        <f t="shared" si="16"/>
        <v>16741.759999999998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3246.9161428160646</v>
      </c>
      <c r="N40" s="104">
        <f t="shared" si="10"/>
        <v>1082.3053809386881</v>
      </c>
      <c r="O40" s="106">
        <f t="shared" si="11"/>
        <v>0</v>
      </c>
      <c r="P40" s="107">
        <f t="shared" si="12"/>
        <v>-117.69461906131187</v>
      </c>
      <c r="Q40" s="108">
        <f t="shared" si="13"/>
        <v>0.90192115078224011</v>
      </c>
      <c r="R40" s="303"/>
      <c r="S40" s="46">
        <v>0.27638888888888891</v>
      </c>
      <c r="T40" s="47">
        <v>0.28674768518518523</v>
      </c>
      <c r="U40" s="109">
        <v>13.066666666666658</v>
      </c>
      <c r="V40" s="110">
        <v>14.931090877497404</v>
      </c>
      <c r="W40" s="111"/>
      <c r="X40" s="114"/>
      <c r="Y40" s="294"/>
      <c r="Z40" s="295"/>
      <c r="AA40" s="115">
        <f t="shared" si="14"/>
        <v>-353.08385718393538</v>
      </c>
      <c r="AB40" s="108">
        <f t="shared" si="15"/>
        <v>0.90192115078224022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841</v>
      </c>
      <c r="G41" s="101">
        <f t="shared" si="16"/>
        <v>15289.38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3246.5632394521158</v>
      </c>
      <c r="N41" s="104">
        <f t="shared" si="10"/>
        <v>1082.1877464840386</v>
      </c>
      <c r="O41" s="106">
        <f t="shared" si="11"/>
        <v>0</v>
      </c>
      <c r="P41" s="107">
        <f t="shared" si="12"/>
        <v>-117.8122535159614</v>
      </c>
      <c r="Q41" s="108">
        <f t="shared" si="13"/>
        <v>0.90182312207003212</v>
      </c>
      <c r="R41" s="303"/>
      <c r="S41" s="46">
        <v>0.29652777777777783</v>
      </c>
      <c r="T41" s="47">
        <v>0.30731481481481487</v>
      </c>
      <c r="U41" s="109">
        <v>14.08333333333335</v>
      </c>
      <c r="V41" s="110">
        <v>15.542589587294021</v>
      </c>
      <c r="W41" s="111"/>
      <c r="X41" s="114"/>
      <c r="Y41" s="294"/>
      <c r="Z41" s="295"/>
      <c r="AA41" s="115">
        <f t="shared" si="14"/>
        <v>-353.43676054788421</v>
      </c>
      <c r="AB41" s="108">
        <f t="shared" si="15"/>
        <v>0.90182312207003212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1291</v>
      </c>
      <c r="G42" s="101">
        <f t="shared" si="16"/>
        <v>22037.37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3048.3038128576259</v>
      </c>
      <c r="N42" s="104">
        <f t="shared" si="10"/>
        <v>1016.101270952542</v>
      </c>
      <c r="O42" s="106">
        <f t="shared" si="11"/>
        <v>0</v>
      </c>
      <c r="P42" s="107">
        <f t="shared" si="12"/>
        <v>-83.898729047458005</v>
      </c>
      <c r="Q42" s="108">
        <f t="shared" si="13"/>
        <v>0.92372842813867451</v>
      </c>
      <c r="R42" s="303"/>
      <c r="S42" s="46">
        <v>0.31597222222222232</v>
      </c>
      <c r="T42" s="47">
        <v>0.33361111111111119</v>
      </c>
      <c r="U42" s="109">
        <v>13</v>
      </c>
      <c r="V42" s="110">
        <v>25.410852971175892</v>
      </c>
      <c r="W42" s="111"/>
      <c r="X42" s="114"/>
      <c r="Y42" s="294"/>
      <c r="Z42" s="295"/>
      <c r="AA42" s="115">
        <f t="shared" si="14"/>
        <v>-251.69618714237413</v>
      </c>
      <c r="AB42" s="108">
        <f t="shared" si="15"/>
        <v>0.92372842813867451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3259</v>
      </c>
      <c r="G43" s="101">
        <f t="shared" si="16"/>
        <v>45723.77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2768.2144838246013</v>
      </c>
      <c r="N43" s="104">
        <f t="shared" si="10"/>
        <v>922.73816127486714</v>
      </c>
      <c r="O43" s="106">
        <f t="shared" si="11"/>
        <v>0</v>
      </c>
      <c r="P43" s="107">
        <f t="shared" si="12"/>
        <v>-77.261838725132861</v>
      </c>
      <c r="Q43" s="108">
        <f t="shared" si="13"/>
        <v>0.92273816127486719</v>
      </c>
      <c r="R43" s="303"/>
      <c r="S43" s="46">
        <v>0.34375000000000011</v>
      </c>
      <c r="T43" s="47">
        <v>0.39280092592592603</v>
      </c>
      <c r="U43" s="109">
        <v>14.600000000000044</v>
      </c>
      <c r="V43" s="110">
        <v>70.637590093755804</v>
      </c>
      <c r="W43" s="111"/>
      <c r="X43" s="114"/>
      <c r="Y43" s="294"/>
      <c r="Z43" s="295"/>
      <c r="AA43" s="115">
        <f t="shared" si="14"/>
        <v>-231.7855161753987</v>
      </c>
      <c r="AB43" s="108">
        <f t="shared" si="15"/>
        <v>0.92273816127486707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4706</v>
      </c>
      <c r="G44" s="119">
        <f t="shared" si="16"/>
        <v>67201.679999999993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03"/>
      <c r="S44" s="46">
        <v>0.40138888888888902</v>
      </c>
      <c r="T44" s="118">
        <v>0.46175925925925937</v>
      </c>
      <c r="U44" s="109">
        <v>13</v>
      </c>
      <c r="V44" s="110">
        <v>86.933507083242517</v>
      </c>
      <c r="W44" s="111"/>
      <c r="X44" s="114"/>
      <c r="Y44" s="294"/>
      <c r="Z44" s="295"/>
      <c r="AA44" s="115">
        <f t="shared" si="14"/>
        <v>-352.00035666767326</v>
      </c>
      <c r="AB44" s="108">
        <f t="shared" si="15"/>
        <v>0.90222212314786854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2674</v>
      </c>
      <c r="G45" s="119">
        <f t="shared" si="16"/>
        <v>66208.240000000005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3246.9370570293936</v>
      </c>
      <c r="N45" s="104">
        <f t="shared" si="10"/>
        <v>811.7342642573484</v>
      </c>
      <c r="O45" s="121">
        <f t="shared" si="11"/>
        <v>0</v>
      </c>
      <c r="P45" s="122">
        <f t="shared" si="12"/>
        <v>-88.2657357426516</v>
      </c>
      <c r="Q45" s="123">
        <f t="shared" si="13"/>
        <v>0.90192696028594266</v>
      </c>
      <c r="R45" s="303"/>
      <c r="S45" s="46">
        <v>0.47013888888888905</v>
      </c>
      <c r="T45" s="118">
        <v>0.50444444444444458</v>
      </c>
      <c r="U45" s="109">
        <v>13</v>
      </c>
      <c r="V45" s="110">
        <v>49.412722569616349</v>
      </c>
      <c r="W45" s="111"/>
      <c r="X45" s="114"/>
      <c r="Y45" s="294"/>
      <c r="Z45" s="295"/>
      <c r="AA45" s="115">
        <f t="shared" si="14"/>
        <v>-353.0629429706064</v>
      </c>
      <c r="AB45" s="108">
        <f t="shared" si="15"/>
        <v>0.90192696028594266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3150.9028551560878</v>
      </c>
      <c r="N55" s="136">
        <f t="shared" ref="N55:N62" si="22">M55/L55</f>
        <v>919.013332753859</v>
      </c>
      <c r="O55" s="137">
        <f t="shared" ref="O55:O62" si="23">L55-I55</f>
        <v>0</v>
      </c>
      <c r="P55" s="138">
        <f t="shared" ref="P55:P62" si="24">N55-K55</f>
        <v>-93.48666724614111</v>
      </c>
      <c r="Q55" s="139">
        <f t="shared" ref="Q55:Q62" si="25">N55/K55</f>
        <v>0.9076674891396137</v>
      </c>
      <c r="R55" s="304"/>
      <c r="S55" s="140">
        <v>0.25</v>
      </c>
      <c r="T55" s="141">
        <v>0.50444444444444458</v>
      </c>
      <c r="U55" s="142"/>
      <c r="V55" s="164"/>
      <c r="W55" s="97"/>
      <c r="X55" s="67"/>
      <c r="Y55" s="290"/>
      <c r="Z55" s="291"/>
      <c r="AA55" s="166">
        <f t="shared" ref="AA55:AA62" si="26">M55-J55</f>
        <v>-320.52571627248381</v>
      </c>
      <c r="AB55" s="139">
        <f t="shared" ref="AB55:AB62" si="27">M55/J55</f>
        <v>0.9076674891396137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1438</v>
      </c>
      <c r="G56" s="146">
        <f t="shared" ref="G56:G62" si="28">E56*F56</f>
        <v>26142.84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3245.7156310719174</v>
      </c>
      <c r="N56" s="150">
        <f t="shared" si="22"/>
        <v>1081.9052103573058</v>
      </c>
      <c r="O56" s="152">
        <f t="shared" si="23"/>
        <v>0</v>
      </c>
      <c r="P56" s="153">
        <f t="shared" si="24"/>
        <v>-118.0947896426942</v>
      </c>
      <c r="Q56" s="154">
        <f t="shared" si="25"/>
        <v>0.90158767529775485</v>
      </c>
      <c r="R56" s="302">
        <f>Q72</f>
        <v>0.90511178519787661</v>
      </c>
      <c r="S56" s="155">
        <v>0.25</v>
      </c>
      <c r="T56" s="156">
        <v>0.26844907407407409</v>
      </c>
      <c r="U56" s="157"/>
      <c r="V56" s="158">
        <v>26.582735460255186</v>
      </c>
      <c r="W56" s="156"/>
      <c r="X56" s="167"/>
      <c r="Y56" s="305"/>
      <c r="Z56" s="306"/>
      <c r="AA56" s="113">
        <f t="shared" si="26"/>
        <v>-354.28436892808259</v>
      </c>
      <c r="AB56" s="154">
        <f t="shared" si="27"/>
        <v>0.90158767529775485</v>
      </c>
      <c r="AC56" s="307">
        <f>AB72</f>
        <v>0.90511178519787672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1202</v>
      </c>
      <c r="G57" s="101">
        <f t="shared" si="28"/>
        <v>36060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3246.5777844542235</v>
      </c>
      <c r="N57" s="104">
        <f t="shared" si="22"/>
        <v>811.64444611355589</v>
      </c>
      <c r="O57" s="106">
        <f t="shared" si="23"/>
        <v>0</v>
      </c>
      <c r="P57" s="107">
        <f t="shared" si="24"/>
        <v>-88.355553886444113</v>
      </c>
      <c r="Q57" s="108">
        <f t="shared" si="25"/>
        <v>0.90182716234839544</v>
      </c>
      <c r="R57" s="303"/>
      <c r="S57" s="46">
        <v>0.27777777777777779</v>
      </c>
      <c r="T57" s="47">
        <v>0.29319444444444448</v>
      </c>
      <c r="U57" s="109">
        <v>13.433333333333328</v>
      </c>
      <c r="V57" s="110">
        <v>22.214160506283378</v>
      </c>
      <c r="W57" s="111"/>
      <c r="X57" s="13"/>
      <c r="Y57" s="294"/>
      <c r="Z57" s="295"/>
      <c r="AA57" s="115">
        <f t="shared" si="26"/>
        <v>-353.42221554577645</v>
      </c>
      <c r="AB57" s="108">
        <f t="shared" si="27"/>
        <v>0.90182716234839544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1365</v>
      </c>
      <c r="G58" s="101">
        <f t="shared" si="28"/>
        <v>40950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3047.7523368871512</v>
      </c>
      <c r="N58" s="104">
        <f t="shared" si="22"/>
        <v>761.93808422178779</v>
      </c>
      <c r="O58" s="106">
        <f t="shared" si="23"/>
        <v>0</v>
      </c>
      <c r="P58" s="107">
        <f t="shared" si="24"/>
        <v>-63.06191577821221</v>
      </c>
      <c r="Q58" s="108">
        <f t="shared" si="25"/>
        <v>0.92356131420822762</v>
      </c>
      <c r="R58" s="303"/>
      <c r="S58" s="46">
        <v>0.30347222222222225</v>
      </c>
      <c r="T58" s="47">
        <v>0.32212962962962965</v>
      </c>
      <c r="U58" s="109">
        <v>14.799999999999995</v>
      </c>
      <c r="V58" s="110">
        <v>26.872262227071015</v>
      </c>
      <c r="W58" s="111"/>
      <c r="X58" s="13"/>
      <c r="Y58" s="294"/>
      <c r="Z58" s="295"/>
      <c r="AA58" s="115">
        <f t="shared" si="26"/>
        <v>-252.24766311284884</v>
      </c>
      <c r="AB58" s="108">
        <f t="shared" si="27"/>
        <v>0.92356131420822762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2269</v>
      </c>
      <c r="G59" s="101">
        <f t="shared" si="28"/>
        <v>54002.200000000004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3252.7074729861356</v>
      </c>
      <c r="N59" s="104">
        <f t="shared" si="22"/>
        <v>813.1768682465339</v>
      </c>
      <c r="O59" s="106">
        <f t="shared" si="23"/>
        <v>0</v>
      </c>
      <c r="P59" s="107">
        <f t="shared" si="24"/>
        <v>-86.8231317534661</v>
      </c>
      <c r="Q59" s="108">
        <f t="shared" si="25"/>
        <v>0.9035298536072599</v>
      </c>
      <c r="R59" s="303"/>
      <c r="S59" s="46">
        <v>0.33194444444444449</v>
      </c>
      <c r="T59" s="47">
        <v>0.36100694444444448</v>
      </c>
      <c r="U59" s="109">
        <v>14.133333333333358</v>
      </c>
      <c r="V59" s="110">
        <v>41.854363212999658</v>
      </c>
      <c r="W59" s="111"/>
      <c r="X59" s="114"/>
      <c r="Y59" s="294"/>
      <c r="Z59" s="295"/>
      <c r="AA59" s="115">
        <f t="shared" si="26"/>
        <v>-347.2925270138644</v>
      </c>
      <c r="AB59" s="108">
        <f t="shared" si="27"/>
        <v>0.9035298536072599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1129</v>
      </c>
      <c r="G60" s="101">
        <f t="shared" si="28"/>
        <v>28258.870000000003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3250.8702238402457</v>
      </c>
      <c r="N60" s="104">
        <f t="shared" si="22"/>
        <v>650.17404476804916</v>
      </c>
      <c r="O60" s="106">
        <f t="shared" si="23"/>
        <v>0</v>
      </c>
      <c r="P60" s="107">
        <f t="shared" si="24"/>
        <v>-69.825955231950843</v>
      </c>
      <c r="Q60" s="108">
        <f t="shared" si="25"/>
        <v>0.90301950662229047</v>
      </c>
      <c r="R60" s="303"/>
      <c r="S60" s="46">
        <v>0.37013888888888896</v>
      </c>
      <c r="T60" s="47">
        <v>0.38460648148148158</v>
      </c>
      <c r="U60" s="109">
        <v>13.150000000000057</v>
      </c>
      <c r="V60" s="110">
        <v>20.837497450137796</v>
      </c>
      <c r="W60" s="111"/>
      <c r="X60" s="114"/>
      <c r="Y60" s="294"/>
      <c r="Z60" s="295"/>
      <c r="AA60" s="115">
        <f t="shared" si="26"/>
        <v>-349.12977615975433</v>
      </c>
      <c r="AB60" s="108">
        <f t="shared" si="27"/>
        <v>0.90301950662229047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2316</v>
      </c>
      <c r="G61" s="119">
        <f t="shared" si="28"/>
        <v>63643.68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3245.0868015640735</v>
      </c>
      <c r="N61" s="104">
        <f t="shared" si="22"/>
        <v>649.01736031281473</v>
      </c>
      <c r="O61" s="106">
        <f t="shared" si="23"/>
        <v>0</v>
      </c>
      <c r="P61" s="107">
        <f t="shared" si="24"/>
        <v>-70.982639687185269</v>
      </c>
      <c r="Q61" s="108">
        <f t="shared" si="25"/>
        <v>0.90141300043446493</v>
      </c>
      <c r="R61" s="303"/>
      <c r="S61" s="46">
        <v>0.3937500000000001</v>
      </c>
      <c r="T61" s="118">
        <v>0.4234837962962964</v>
      </c>
      <c r="U61" s="109">
        <v>13.166666666666673</v>
      </c>
      <c r="V61" s="110">
        <v>42.821658863801048</v>
      </c>
      <c r="W61" s="111"/>
      <c r="X61" s="49"/>
      <c r="Y61" s="294"/>
      <c r="Z61" s="295"/>
      <c r="AA61" s="115">
        <f t="shared" si="26"/>
        <v>-354.91319843592646</v>
      </c>
      <c r="AB61" s="108">
        <f t="shared" si="27"/>
        <v>0.90141300043446482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3880</v>
      </c>
      <c r="G62" s="119">
        <f t="shared" si="28"/>
        <v>64640.800000000003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3248.5732006233816</v>
      </c>
      <c r="N62" s="104">
        <f t="shared" si="22"/>
        <v>649.71464012467629</v>
      </c>
      <c r="O62" s="121">
        <f t="shared" si="23"/>
        <v>0</v>
      </c>
      <c r="P62" s="122">
        <f t="shared" si="24"/>
        <v>-70.285359875323707</v>
      </c>
      <c r="Q62" s="123">
        <f t="shared" si="25"/>
        <v>0.90238144461760594</v>
      </c>
      <c r="R62" s="303"/>
      <c r="S62" s="46">
        <v>0.43333333333333346</v>
      </c>
      <c r="T62" s="118">
        <v>0.48309027777777791</v>
      </c>
      <c r="U62" s="109">
        <v>14.183333333333366</v>
      </c>
      <c r="V62" s="110">
        <v>71.662230038506465</v>
      </c>
      <c r="W62" s="111"/>
      <c r="X62" s="114"/>
      <c r="Y62" s="294"/>
      <c r="Z62" s="295"/>
      <c r="AA62" s="115">
        <f t="shared" si="26"/>
        <v>-351.42679937661842</v>
      </c>
      <c r="AB62" s="108">
        <f t="shared" si="27"/>
        <v>0.90238144461760594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3219.6119216324473</v>
      </c>
      <c r="N72" s="136">
        <f>M72/L72</f>
        <v>751.24278171423771</v>
      </c>
      <c r="O72" s="137">
        <f>L72-I72</f>
        <v>0</v>
      </c>
      <c r="P72" s="138">
        <f>N72-K72</f>
        <v>-78.757218285762406</v>
      </c>
      <c r="Q72" s="139">
        <f>N72/K72</f>
        <v>0.90511178519787661</v>
      </c>
      <c r="R72" s="304"/>
      <c r="S72" s="140">
        <v>0.25</v>
      </c>
      <c r="T72" s="141">
        <v>0.48309027777777791</v>
      </c>
      <c r="U72" s="142"/>
      <c r="V72" s="164"/>
      <c r="W72" s="165"/>
      <c r="X72" s="136"/>
      <c r="Y72" s="290"/>
      <c r="Z72" s="291"/>
      <c r="AA72" s="166">
        <f>M72-J72</f>
        <v>-337.53093551041002</v>
      </c>
      <c r="AB72" s="139">
        <f>M72/J72</f>
        <v>0.90511178519787672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955</v>
      </c>
      <c r="G73" s="146">
        <f t="shared" ref="G73" si="33">E73*F73</f>
        <v>27284.35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3122.8403004623769</v>
      </c>
      <c r="N73" s="150">
        <f>M73/L73</f>
        <v>260.2366917051981</v>
      </c>
      <c r="O73" s="152">
        <f>L73-I73</f>
        <v>0</v>
      </c>
      <c r="P73" s="153">
        <f>N73-K73</f>
        <v>-39.763308294801902</v>
      </c>
      <c r="Q73" s="154">
        <f>N73/K73</f>
        <v>0.86745563901732703</v>
      </c>
      <c r="R73" s="302">
        <f>Q89</f>
        <v>0.86745563901732703</v>
      </c>
      <c r="S73" s="155">
        <v>0.70833333333333337</v>
      </c>
      <c r="T73" s="156">
        <v>0.72106481481481488</v>
      </c>
      <c r="U73" s="157"/>
      <c r="V73" s="158">
        <v>18.348680844011138</v>
      </c>
      <c r="W73" s="156"/>
      <c r="X73" s="167"/>
      <c r="Y73" s="305"/>
      <c r="Z73" s="306"/>
      <c r="AA73" s="113">
        <f>M73-J73</f>
        <v>-477.15969953762306</v>
      </c>
      <c r="AB73" s="154">
        <f>M73/J73</f>
        <v>0.86745563901732692</v>
      </c>
      <c r="AC73" s="307">
        <f>AB89</f>
        <v>0.86745563901732692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3122.8403004623769</v>
      </c>
      <c r="N89" s="136">
        <f>M89/L89</f>
        <v>260.2366917051981</v>
      </c>
      <c r="O89" s="137">
        <f>L89-I89</f>
        <v>0</v>
      </c>
      <c r="P89" s="138">
        <f>N89-K89</f>
        <v>-39.763308294801902</v>
      </c>
      <c r="Q89" s="139">
        <f>N89/K89</f>
        <v>0.86745563901732703</v>
      </c>
      <c r="R89" s="304"/>
      <c r="S89" s="140">
        <v>0.70833333333333337</v>
      </c>
      <c r="T89" s="141">
        <v>0.72106481481481488</v>
      </c>
      <c r="U89" s="142"/>
      <c r="V89" s="164"/>
      <c r="W89" s="165"/>
      <c r="X89" s="136"/>
      <c r="Y89" s="290"/>
      <c r="Z89" s="291"/>
      <c r="AA89" s="166">
        <f>M89-J89</f>
        <v>-477.15969953762306</v>
      </c>
      <c r="AB89" s="139">
        <f>M89/J89</f>
        <v>0.86745563901732692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784</v>
      </c>
      <c r="G90" s="146">
        <f t="shared" ref="G90:G93" si="37">E90*F90</f>
        <v>19239.36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2771.9923800015949</v>
      </c>
      <c r="N90" s="150">
        <f>M90/L90</f>
        <v>692.99809500039873</v>
      </c>
      <c r="O90" s="152">
        <f>L90-I90</f>
        <v>0</v>
      </c>
      <c r="P90" s="153">
        <f>N90-K90</f>
        <v>-57.001904999601265</v>
      </c>
      <c r="Q90" s="154">
        <f>N90/K90</f>
        <v>0.92399746000053162</v>
      </c>
      <c r="R90" s="302">
        <f>Q106</f>
        <v>0.92357430102199234</v>
      </c>
      <c r="S90" s="155">
        <v>0.70833333333333337</v>
      </c>
      <c r="T90" s="156">
        <v>0.72011574074074081</v>
      </c>
      <c r="U90" s="157"/>
      <c r="V90" s="158">
        <v>16.969743618116631</v>
      </c>
      <c r="W90" s="159"/>
      <c r="X90" s="160"/>
      <c r="Y90" s="305"/>
      <c r="Z90" s="306"/>
      <c r="AA90" s="113">
        <f>M90-J90</f>
        <v>-228.00761999840506</v>
      </c>
      <c r="AB90" s="154">
        <f>M90/J90</f>
        <v>0.92399746000053162</v>
      </c>
      <c r="AC90" s="307">
        <f>AB106</f>
        <v>0.92357430102199223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598</v>
      </c>
      <c r="G91" s="101">
        <f t="shared" si="37"/>
        <v>14549.339999999998</v>
      </c>
      <c r="H91" s="26"/>
      <c r="I91" s="102">
        <v>4</v>
      </c>
      <c r="J91" s="103">
        <v>3000</v>
      </c>
      <c r="K91" s="104">
        <f t="shared" ref="K91:K134" si="38">J91/I91</f>
        <v>750</v>
      </c>
      <c r="L91" s="105">
        <v>4</v>
      </c>
      <c r="M91" s="103">
        <f>F91/V91*60</f>
        <v>2773.4343020756469</v>
      </c>
      <c r="N91" s="104">
        <f>M91/L91</f>
        <v>693.35857551891172</v>
      </c>
      <c r="O91" s="106">
        <f>L91-I91</f>
        <v>0</v>
      </c>
      <c r="P91" s="107">
        <f>N91-K91</f>
        <v>-56.641424481088279</v>
      </c>
      <c r="Q91" s="108">
        <f>N91/K91</f>
        <v>0.9244781006918823</v>
      </c>
      <c r="R91" s="303"/>
      <c r="S91" s="46">
        <v>0.72291666666666665</v>
      </c>
      <c r="T91" s="47">
        <v>0.73189814814814813</v>
      </c>
      <c r="U91" s="109">
        <v>5</v>
      </c>
      <c r="V91" s="110">
        <v>12.937029001605444</v>
      </c>
      <c r="W91" s="111"/>
      <c r="X91" s="114"/>
      <c r="Y91" s="294"/>
      <c r="Z91" s="295"/>
      <c r="AA91" s="115">
        <f>M91-J91</f>
        <v>-226.56569792435312</v>
      </c>
      <c r="AB91" s="108">
        <f>M91/J91</f>
        <v>0.9244781006918823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1914</v>
      </c>
      <c r="G92" s="101">
        <f t="shared" si="37"/>
        <v>42720.480000000003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3043.6825488529253</v>
      </c>
      <c r="N92" s="104">
        <f>M92/L92</f>
        <v>608.73650977058503</v>
      </c>
      <c r="O92" s="106">
        <f>L92-I92</f>
        <v>0</v>
      </c>
      <c r="P92" s="107">
        <f>N92-K92</f>
        <v>-51.26349022941497</v>
      </c>
      <c r="Q92" s="108">
        <f>N92/K92</f>
        <v>0.92232804510694699</v>
      </c>
      <c r="R92" s="303"/>
      <c r="S92" s="46">
        <v>0.73541666666666661</v>
      </c>
      <c r="T92" s="47">
        <v>0.76160879629629619</v>
      </c>
      <c r="U92" s="109">
        <v>5.066666666666606</v>
      </c>
      <c r="V92" s="110">
        <v>37.730610258050675</v>
      </c>
      <c r="W92" s="111"/>
      <c r="X92" s="114"/>
      <c r="Y92" s="294"/>
      <c r="Z92" s="295"/>
      <c r="AA92" s="115">
        <f>M92-J92</f>
        <v>-256.31745114707473</v>
      </c>
      <c r="AB92" s="108">
        <f>M92/J92</f>
        <v>0.9223280451069471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3529</v>
      </c>
      <c r="G93" s="101">
        <f t="shared" si="37"/>
        <v>63133.810000000005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3047.9269619469346</v>
      </c>
      <c r="N93" s="104">
        <f>M93/L93</f>
        <v>761.98174048673366</v>
      </c>
      <c r="O93" s="106">
        <f>L93-I93</f>
        <v>0</v>
      </c>
      <c r="P93" s="107">
        <f>N93-K93</f>
        <v>-63.018259513266344</v>
      </c>
      <c r="Q93" s="108">
        <f>N93/K93</f>
        <v>0.92361423089301053</v>
      </c>
      <c r="R93" s="303"/>
      <c r="S93" s="46">
        <v>0.76527777777777772</v>
      </c>
      <c r="T93" s="47">
        <v>0.81351851851851842</v>
      </c>
      <c r="U93" s="109">
        <v>5.2833333333334132</v>
      </c>
      <c r="V93" s="110">
        <v>69.470168623970608</v>
      </c>
      <c r="W93" s="111"/>
      <c r="X93" s="114"/>
      <c r="Y93" s="294"/>
      <c r="Z93" s="295"/>
      <c r="AA93" s="115">
        <f>M93-J93</f>
        <v>-252.07303805306537</v>
      </c>
      <c r="AB93" s="108">
        <f>M93/J93</f>
        <v>0.92361423089301053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2909.2590482192754</v>
      </c>
      <c r="N106" s="136">
        <f t="shared" ref="N106:N117" si="42">M106/L106</f>
        <v>684.53154075747659</v>
      </c>
      <c r="O106" s="137">
        <f t="shared" ref="O106:O117" si="43">L106-I106</f>
        <v>0</v>
      </c>
      <c r="P106" s="138">
        <f t="shared" ref="P106:P117" si="44">N106-K106</f>
        <v>-56.644929830758656</v>
      </c>
      <c r="Q106" s="139">
        <f t="shared" ref="Q106:Q117" si="45">N106/K106</f>
        <v>0.92357430102199234</v>
      </c>
      <c r="R106" s="304"/>
      <c r="S106" s="140">
        <v>0.70833333333333337</v>
      </c>
      <c r="T106" s="141">
        <v>0.81351851851851842</v>
      </c>
      <c r="U106" s="142"/>
      <c r="V106" s="164"/>
      <c r="W106" s="97"/>
      <c r="X106" s="67"/>
      <c r="Y106" s="290"/>
      <c r="Z106" s="291"/>
      <c r="AA106" s="166">
        <f t="shared" ref="AA106:AA117" si="46">M106-J106</f>
        <v>-240.74095178072457</v>
      </c>
      <c r="AB106" s="139">
        <f t="shared" ref="AB106:AB117" si="47">M106/J106</f>
        <v>0.92357430102199223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527</v>
      </c>
      <c r="G107" s="146">
        <f t="shared" ref="G107:G117" si="48">E107*F107</f>
        <v>9580.86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7" si="49">F107/V107*60</f>
        <v>2768.3964197158557</v>
      </c>
      <c r="N107" s="150">
        <f t="shared" si="42"/>
        <v>922.7988065719519</v>
      </c>
      <c r="O107" s="152">
        <f t="shared" si="43"/>
        <v>0</v>
      </c>
      <c r="P107" s="153">
        <f t="shared" si="44"/>
        <v>-77.2011934280481</v>
      </c>
      <c r="Q107" s="154">
        <f t="shared" si="45"/>
        <v>0.9227988065719519</v>
      </c>
      <c r="R107" s="302">
        <f>Q123</f>
        <v>0.90892130923879888</v>
      </c>
      <c r="S107" s="155">
        <v>0.70833333333333337</v>
      </c>
      <c r="T107" s="156">
        <v>0.71626157407407409</v>
      </c>
      <c r="U107" s="157"/>
      <c r="V107" s="158">
        <v>11.421774632711536</v>
      </c>
      <c r="W107" s="159"/>
      <c r="X107" s="160"/>
      <c r="Y107" s="305"/>
      <c r="Z107" s="306"/>
      <c r="AA107" s="113">
        <f t="shared" si="46"/>
        <v>-231.6035802841443</v>
      </c>
      <c r="AB107" s="154">
        <f t="shared" si="47"/>
        <v>0.9227988065719519</v>
      </c>
      <c r="AC107" s="307">
        <f>AB123</f>
        <v>0.90892130923879877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791</v>
      </c>
      <c r="G108" s="101">
        <f t="shared" si="48"/>
        <v>14380.38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3244.8111194961334</v>
      </c>
      <c r="N108" s="104">
        <f t="shared" si="42"/>
        <v>1081.6037064987111</v>
      </c>
      <c r="O108" s="106">
        <f t="shared" si="43"/>
        <v>0</v>
      </c>
      <c r="P108" s="107">
        <f t="shared" si="44"/>
        <v>-118.39629350128894</v>
      </c>
      <c r="Q108" s="108">
        <f t="shared" si="45"/>
        <v>0.90133642208225917</v>
      </c>
      <c r="R108" s="303"/>
      <c r="S108" s="46">
        <v>0.72499999999999998</v>
      </c>
      <c r="T108" s="47">
        <v>0.73515046296296294</v>
      </c>
      <c r="U108" s="109">
        <v>12.583333333333275</v>
      </c>
      <c r="V108" s="110">
        <v>14.626429167121989</v>
      </c>
      <c r="W108" s="111"/>
      <c r="X108" s="114"/>
      <c r="Y108" s="294"/>
      <c r="Z108" s="295"/>
      <c r="AA108" s="115">
        <f t="shared" si="46"/>
        <v>-355.18888050386659</v>
      </c>
      <c r="AB108" s="108">
        <f t="shared" si="47"/>
        <v>0.90133642208225928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387</v>
      </c>
      <c r="G109" s="101">
        <f t="shared" si="48"/>
        <v>6462.9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3245.5156875369394</v>
      </c>
      <c r="N109" s="104">
        <f t="shared" si="42"/>
        <v>1081.838562512313</v>
      </c>
      <c r="O109" s="106">
        <f t="shared" si="43"/>
        <v>0</v>
      </c>
      <c r="P109" s="107">
        <f t="shared" si="44"/>
        <v>-118.16143748768695</v>
      </c>
      <c r="Q109" s="108">
        <f t="shared" si="45"/>
        <v>0.90153213542692756</v>
      </c>
      <c r="R109" s="303"/>
      <c r="S109" s="46">
        <v>0.74444444444444435</v>
      </c>
      <c r="T109" s="47">
        <v>0.74940972222222213</v>
      </c>
      <c r="U109" s="109">
        <v>13.38333333333324</v>
      </c>
      <c r="V109" s="110">
        <v>7.15448706323214</v>
      </c>
      <c r="W109" s="111"/>
      <c r="X109" s="114"/>
      <c r="Y109" s="294"/>
      <c r="Z109" s="295"/>
      <c r="AA109" s="115">
        <f t="shared" si="46"/>
        <v>-354.48431246306063</v>
      </c>
      <c r="AB109" s="108">
        <f t="shared" si="47"/>
        <v>0.90153213542692756</v>
      </c>
      <c r="AC109" s="308"/>
    </row>
    <row r="110" spans="1:29" ht="15.75" customHeight="1">
      <c r="A110" s="311"/>
      <c r="B110" s="98" t="s">
        <v>118</v>
      </c>
      <c r="C110" s="292" t="s">
        <v>228</v>
      </c>
      <c r="D110" s="293"/>
      <c r="E110" s="99">
        <v>23.8</v>
      </c>
      <c r="F110" s="100">
        <v>653</v>
      </c>
      <c r="G110" s="101">
        <f t="shared" si="48"/>
        <v>15541.4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3252.1738923860676</v>
      </c>
      <c r="N110" s="104">
        <f t="shared" si="42"/>
        <v>813.04347309651689</v>
      </c>
      <c r="O110" s="106">
        <f t="shared" si="43"/>
        <v>0</v>
      </c>
      <c r="P110" s="107">
        <f t="shared" si="44"/>
        <v>-86.956526903483109</v>
      </c>
      <c r="Q110" s="108">
        <f t="shared" si="45"/>
        <v>0.9033816367739077</v>
      </c>
      <c r="R110" s="303"/>
      <c r="S110" s="46">
        <v>0.75972222222222208</v>
      </c>
      <c r="T110" s="47">
        <v>0.76807870370370357</v>
      </c>
      <c r="U110" s="109">
        <v>14.849999999999923</v>
      </c>
      <c r="V110" s="110">
        <v>12.047326279731697</v>
      </c>
      <c r="W110" s="111"/>
      <c r="X110" s="114"/>
      <c r="Y110" s="294"/>
      <c r="Z110" s="295"/>
      <c r="AA110" s="115">
        <f t="shared" si="46"/>
        <v>-347.82610761393244</v>
      </c>
      <c r="AB110" s="108">
        <f t="shared" si="47"/>
        <v>0.9033816367739077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1984</v>
      </c>
      <c r="G111" s="101">
        <f t="shared" si="48"/>
        <v>27835.52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2768.9663405679903</v>
      </c>
      <c r="N111" s="104">
        <f t="shared" si="42"/>
        <v>922.9887801893301</v>
      </c>
      <c r="O111" s="106">
        <f t="shared" si="43"/>
        <v>0</v>
      </c>
      <c r="P111" s="107">
        <f t="shared" si="44"/>
        <v>-77.0112198106699</v>
      </c>
      <c r="Q111" s="108">
        <f t="shared" si="45"/>
        <v>0.92298878018933006</v>
      </c>
      <c r="R111" s="303"/>
      <c r="S111" s="46">
        <v>0.77777777777777757</v>
      </c>
      <c r="T111" s="47">
        <v>0.80762731481481465</v>
      </c>
      <c r="U111" s="109">
        <v>13.966666666666558</v>
      </c>
      <c r="V111" s="110">
        <v>42.990771774994442</v>
      </c>
      <c r="W111" s="111"/>
      <c r="X111" s="114"/>
      <c r="Y111" s="294"/>
      <c r="Z111" s="295"/>
      <c r="AA111" s="115">
        <f t="shared" si="46"/>
        <v>-231.0336594320097</v>
      </c>
      <c r="AB111" s="108">
        <f t="shared" si="47"/>
        <v>0.92298878018933006</v>
      </c>
      <c r="AC111" s="308"/>
    </row>
    <row r="112" spans="1:29" ht="15.75" customHeight="1">
      <c r="A112" s="311"/>
      <c r="B112" s="98" t="s">
        <v>118</v>
      </c>
      <c r="C112" s="292" t="s">
        <v>141</v>
      </c>
      <c r="D112" s="293"/>
      <c r="E112" s="99">
        <v>14.28</v>
      </c>
      <c r="F112" s="100">
        <v>2495</v>
      </c>
      <c r="G112" s="119">
        <f t="shared" si="48"/>
        <v>35628.6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3248.4784518867391</v>
      </c>
      <c r="N112" s="104">
        <f t="shared" si="42"/>
        <v>1082.826150628913</v>
      </c>
      <c r="O112" s="106">
        <f t="shared" si="43"/>
        <v>0</v>
      </c>
      <c r="P112" s="107">
        <f t="shared" si="44"/>
        <v>-117.17384937108704</v>
      </c>
      <c r="Q112" s="108">
        <f t="shared" si="45"/>
        <v>0.90235512552409414</v>
      </c>
      <c r="R112" s="303"/>
      <c r="S112" s="46">
        <v>0.81666666666666643</v>
      </c>
      <c r="T112" s="118">
        <v>0.84865740740740714</v>
      </c>
      <c r="U112" s="109">
        <v>13.01666666666657</v>
      </c>
      <c r="V112" s="110">
        <v>46.083113130411313</v>
      </c>
      <c r="W112" s="111"/>
      <c r="X112" s="114"/>
      <c r="Y112" s="294"/>
      <c r="Z112" s="295"/>
      <c r="AA112" s="115">
        <f t="shared" si="46"/>
        <v>-351.52154811326091</v>
      </c>
      <c r="AB112" s="108">
        <f t="shared" si="47"/>
        <v>0.90235512552409425</v>
      </c>
      <c r="AC112" s="308"/>
    </row>
    <row r="113" spans="1:29" ht="15.75" customHeight="1">
      <c r="A113" s="311"/>
      <c r="B113" s="98" t="s">
        <v>118</v>
      </c>
      <c r="C113" s="292" t="s">
        <v>140</v>
      </c>
      <c r="D113" s="293"/>
      <c r="E113" s="99">
        <v>18.18</v>
      </c>
      <c r="F113" s="100">
        <v>737</v>
      </c>
      <c r="G113" s="119">
        <f t="shared" si="48"/>
        <v>13398.66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2768.3964197158557</v>
      </c>
      <c r="N113" s="104">
        <f t="shared" si="42"/>
        <v>922.7988065719519</v>
      </c>
      <c r="O113" s="121">
        <f t="shared" si="43"/>
        <v>0</v>
      </c>
      <c r="P113" s="122">
        <f t="shared" si="44"/>
        <v>-77.2011934280481</v>
      </c>
      <c r="Q113" s="123">
        <f t="shared" si="45"/>
        <v>0.9227988065719519</v>
      </c>
      <c r="R113" s="303"/>
      <c r="S113" s="46">
        <v>0.85763888888888862</v>
      </c>
      <c r="T113" s="118">
        <v>0.86872685185185161</v>
      </c>
      <c r="U113" s="109">
        <v>12.93333333333333</v>
      </c>
      <c r="V113" s="110">
        <v>15.973145928478941</v>
      </c>
      <c r="W113" s="111"/>
      <c r="X113" s="114"/>
      <c r="Y113" s="294"/>
      <c r="Z113" s="295"/>
      <c r="AA113" s="115">
        <f t="shared" si="46"/>
        <v>-231.6035802841443</v>
      </c>
      <c r="AB113" s="108">
        <f t="shared" si="47"/>
        <v>0.9227988065719519</v>
      </c>
      <c r="AC113" s="308"/>
    </row>
    <row r="114" spans="1:29" ht="15.75" customHeight="1">
      <c r="A114" s="311"/>
      <c r="B114" s="98" t="s">
        <v>118</v>
      </c>
      <c r="C114" s="292" t="s">
        <v>133</v>
      </c>
      <c r="D114" s="293"/>
      <c r="E114" s="99">
        <v>16.7</v>
      </c>
      <c r="F114" s="100">
        <v>480</v>
      </c>
      <c r="G114" s="119">
        <f t="shared" si="48"/>
        <v>8016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3245.5156875369394</v>
      </c>
      <c r="N114" s="104">
        <f t="shared" si="42"/>
        <v>1081.838562512313</v>
      </c>
      <c r="O114" s="121">
        <f t="shared" si="43"/>
        <v>0</v>
      </c>
      <c r="P114" s="122">
        <f t="shared" si="44"/>
        <v>-118.16143748768695</v>
      </c>
      <c r="Q114" s="123">
        <f t="shared" si="45"/>
        <v>0.90153213542692756</v>
      </c>
      <c r="R114" s="303"/>
      <c r="S114" s="46">
        <v>0.87777777777777743</v>
      </c>
      <c r="T114" s="118">
        <v>0.88393518518518488</v>
      </c>
      <c r="U114" s="109">
        <v>13.033333333333186</v>
      </c>
      <c r="V114" s="110">
        <v>8.8737824040088569</v>
      </c>
      <c r="W114" s="111"/>
      <c r="X114" s="114"/>
      <c r="Y114" s="294"/>
      <c r="Z114" s="295"/>
      <c r="AA114" s="115">
        <f t="shared" si="46"/>
        <v>-354.48431246306063</v>
      </c>
      <c r="AB114" s="108">
        <f t="shared" si="47"/>
        <v>0.90153213542692756</v>
      </c>
      <c r="AC114" s="308"/>
    </row>
    <row r="115" spans="1:29" ht="15.75" customHeight="1">
      <c r="A115" s="311"/>
      <c r="B115" s="98" t="s">
        <v>118</v>
      </c>
      <c r="C115" s="292" t="s">
        <v>228</v>
      </c>
      <c r="D115" s="293"/>
      <c r="E115" s="99">
        <v>23.8</v>
      </c>
      <c r="F115" s="100">
        <v>794</v>
      </c>
      <c r="G115" s="119">
        <f t="shared" si="48"/>
        <v>18897.2</v>
      </c>
      <c r="H115" s="26"/>
      <c r="I115" s="102">
        <v>4</v>
      </c>
      <c r="J115" s="103">
        <v>3600</v>
      </c>
      <c r="K115" s="104">
        <f t="shared" si="38"/>
        <v>900</v>
      </c>
      <c r="L115" s="116">
        <v>4</v>
      </c>
      <c r="M115" s="103">
        <f t="shared" si="49"/>
        <v>3252.173892386068</v>
      </c>
      <c r="N115" s="104">
        <f t="shared" si="42"/>
        <v>813.043473096517</v>
      </c>
      <c r="O115" s="121">
        <f t="shared" si="43"/>
        <v>0</v>
      </c>
      <c r="P115" s="122">
        <f t="shared" si="44"/>
        <v>-86.956526903482995</v>
      </c>
      <c r="Q115" s="123">
        <f t="shared" si="45"/>
        <v>0.90338163677390781</v>
      </c>
      <c r="R115" s="303"/>
      <c r="S115" s="46">
        <v>0.89305555555555516</v>
      </c>
      <c r="T115" s="118">
        <v>0.90321759259259216</v>
      </c>
      <c r="U115" s="109">
        <v>13.133333333333201</v>
      </c>
      <c r="V115" s="110">
        <v>14.648663194650792</v>
      </c>
      <c r="W115" s="111"/>
      <c r="X115" s="114"/>
      <c r="Y115" s="294"/>
      <c r="Z115" s="295"/>
      <c r="AA115" s="115">
        <f t="shared" si="46"/>
        <v>-347.82610761393198</v>
      </c>
      <c r="AB115" s="108">
        <f t="shared" si="47"/>
        <v>0.90338163677390781</v>
      </c>
      <c r="AC115" s="308"/>
    </row>
    <row r="116" spans="1:29" ht="15.75" customHeight="1">
      <c r="A116" s="311"/>
      <c r="B116" s="98" t="s">
        <v>118</v>
      </c>
      <c r="C116" s="292" t="s">
        <v>139</v>
      </c>
      <c r="D116" s="293"/>
      <c r="E116" s="99">
        <v>14.03</v>
      </c>
      <c r="F116" s="100">
        <v>3059</v>
      </c>
      <c r="G116" s="119">
        <f t="shared" si="48"/>
        <v>42917.77</v>
      </c>
      <c r="H116" s="26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2768.9663405679903</v>
      </c>
      <c r="N116" s="104">
        <f t="shared" si="42"/>
        <v>922.9887801893301</v>
      </c>
      <c r="O116" s="121">
        <f t="shared" si="43"/>
        <v>0</v>
      </c>
      <c r="P116" s="122">
        <f t="shared" si="44"/>
        <v>-77.0112198106699</v>
      </c>
      <c r="Q116" s="123">
        <f t="shared" si="45"/>
        <v>0.92298878018933006</v>
      </c>
      <c r="R116" s="303"/>
      <c r="S116" s="46">
        <v>0.91180555555555509</v>
      </c>
      <c r="T116" s="118">
        <v>0.9578356481481477</v>
      </c>
      <c r="U116" s="109">
        <v>13</v>
      </c>
      <c r="V116" s="110">
        <v>66.284662731707655</v>
      </c>
      <c r="W116" s="111"/>
      <c r="X116" s="114"/>
      <c r="Y116" s="294"/>
      <c r="Z116" s="295"/>
      <c r="AA116" s="115">
        <f t="shared" si="46"/>
        <v>-231.0336594320097</v>
      </c>
      <c r="AB116" s="108">
        <f t="shared" si="47"/>
        <v>0.92298878018933006</v>
      </c>
      <c r="AC116" s="308"/>
    </row>
    <row r="117" spans="1:29" ht="15.75" customHeight="1">
      <c r="A117" s="311"/>
      <c r="B117" s="98" t="s">
        <v>118</v>
      </c>
      <c r="C117" s="292" t="s">
        <v>141</v>
      </c>
      <c r="D117" s="293"/>
      <c r="E117" s="99">
        <v>14.28</v>
      </c>
      <c r="F117" s="100">
        <v>3987</v>
      </c>
      <c r="G117" s="119">
        <f t="shared" si="48"/>
        <v>56934.36</v>
      </c>
      <c r="H117" s="60"/>
      <c r="I117" s="102">
        <v>3</v>
      </c>
      <c r="J117" s="103">
        <v>3600</v>
      </c>
      <c r="K117" s="104">
        <f t="shared" si="38"/>
        <v>1200</v>
      </c>
      <c r="L117" s="116">
        <v>3</v>
      </c>
      <c r="M117" s="103">
        <f t="shared" si="49"/>
        <v>3248.4784518867391</v>
      </c>
      <c r="N117" s="104">
        <f t="shared" si="42"/>
        <v>1082.826150628913</v>
      </c>
      <c r="O117" s="121">
        <f t="shared" si="43"/>
        <v>0</v>
      </c>
      <c r="P117" s="122">
        <f t="shared" si="44"/>
        <v>-117.17384937108704</v>
      </c>
      <c r="Q117" s="123">
        <f t="shared" si="45"/>
        <v>0.90235512552409414</v>
      </c>
      <c r="R117" s="303"/>
      <c r="S117" s="46">
        <v>0.96666666666666612</v>
      </c>
      <c r="T117" s="118">
        <v>1.0178009259259253</v>
      </c>
      <c r="U117" s="109">
        <v>12.716666666666523</v>
      </c>
      <c r="V117" s="110">
        <v>73.640630080541044</v>
      </c>
      <c r="W117" s="124"/>
      <c r="X117" s="125"/>
      <c r="Y117" s="294"/>
      <c r="Z117" s="295"/>
      <c r="AA117" s="115">
        <f t="shared" si="46"/>
        <v>-351.52154811326091</v>
      </c>
      <c r="AB117" s="108">
        <f t="shared" si="47"/>
        <v>0.90235512552409425</v>
      </c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3.1818181818181817</v>
      </c>
      <c r="J123" s="135">
        <f t="shared" si="50"/>
        <v>3381.818181818182</v>
      </c>
      <c r="K123" s="136">
        <f t="shared" ref="K123" si="51">J123/I123</f>
        <v>1062.8571428571429</v>
      </c>
      <c r="L123" s="134">
        <f t="shared" ref="L123:M123" si="52">AVERAGE(L107:L122)</f>
        <v>3.1818181818181817</v>
      </c>
      <c r="M123" s="135">
        <f t="shared" si="52"/>
        <v>3073.8066094257561</v>
      </c>
      <c r="N123" s="136">
        <f t="shared" ref="N123:N134" si="53">M123/L123</f>
        <v>966.05350581952337</v>
      </c>
      <c r="O123" s="137">
        <f t="shared" ref="O123:O134" si="54">L123-I123</f>
        <v>0</v>
      </c>
      <c r="P123" s="138">
        <f t="shared" ref="P123:P134" si="55">N123-K123</f>
        <v>-96.803637037619524</v>
      </c>
      <c r="Q123" s="139">
        <f t="shared" ref="Q123:Q134" si="56">N123/K123</f>
        <v>0.90892130923879888</v>
      </c>
      <c r="R123" s="304"/>
      <c r="S123" s="140">
        <v>0.70833333333333337</v>
      </c>
      <c r="T123" s="141">
        <v>1.0178009259259253</v>
      </c>
      <c r="U123" s="142"/>
      <c r="V123" s="164"/>
      <c r="W123" s="97"/>
      <c r="X123" s="67"/>
      <c r="Y123" s="290"/>
      <c r="Z123" s="291"/>
      <c r="AA123" s="166">
        <f t="shared" ref="AA123:AA134" si="57">M123-J123</f>
        <v>-308.01157239242593</v>
      </c>
      <c r="AB123" s="139">
        <f t="shared" ref="AB123:AB134" si="58">M123/J123</f>
        <v>0.90892130923879877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1321</v>
      </c>
      <c r="G124" s="146">
        <f t="shared" ref="G124:G134" si="59">E124*F124</f>
        <v>33064.630000000005</v>
      </c>
      <c r="H124" s="147"/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4" si="60">F124/V124*60</f>
        <v>3245.325232363904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02">
        <f>Q140</f>
        <v>0.90244492721758041</v>
      </c>
      <c r="S124" s="155">
        <v>0.70833333333333337</v>
      </c>
      <c r="T124" s="156">
        <v>0.72528935185185184</v>
      </c>
      <c r="U124" s="157"/>
      <c r="V124" s="158">
        <v>24.42282185143792</v>
      </c>
      <c r="W124" s="156"/>
      <c r="X124" s="167"/>
      <c r="Y124" s="305"/>
      <c r="Z124" s="306"/>
      <c r="AA124" s="169">
        <f t="shared" si="57"/>
        <v>-354.67476763609602</v>
      </c>
      <c r="AB124" s="154">
        <f t="shared" si="58"/>
        <v>0.90147923121219553</v>
      </c>
      <c r="AC124" s="307">
        <f>AB140</f>
        <v>0.90244492721758041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884</v>
      </c>
      <c r="G125" s="101">
        <f t="shared" si="59"/>
        <v>21940.880000000001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3249.0558705559042</v>
      </c>
      <c r="N125" s="104">
        <f t="shared" si="53"/>
        <v>649.81117411118089</v>
      </c>
      <c r="O125" s="106">
        <f t="shared" si="54"/>
        <v>0</v>
      </c>
      <c r="P125" s="107">
        <f t="shared" si="55"/>
        <v>-70.18882588881911</v>
      </c>
      <c r="Q125" s="108">
        <f t="shared" si="56"/>
        <v>0.90251551959886234</v>
      </c>
      <c r="R125" s="303"/>
      <c r="S125" s="46">
        <v>0.73541666666666672</v>
      </c>
      <c r="T125" s="47">
        <v>0.74674768518518519</v>
      </c>
      <c r="U125" s="109">
        <v>14.583333333333428</v>
      </c>
      <c r="V125" s="110">
        <v>16.324742359978256</v>
      </c>
      <c r="W125" s="111"/>
      <c r="X125" s="13"/>
      <c r="Y125" s="294"/>
      <c r="Z125" s="295"/>
      <c r="AA125" s="170">
        <f t="shared" si="57"/>
        <v>-350.94412944409578</v>
      </c>
      <c r="AB125" s="108">
        <f t="shared" si="58"/>
        <v>0.90251551959886234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813</v>
      </c>
      <c r="G126" s="101">
        <f t="shared" si="59"/>
        <v>20129.88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3248.6847501443585</v>
      </c>
      <c r="N126" s="104">
        <f t="shared" si="53"/>
        <v>812.17118753608963</v>
      </c>
      <c r="O126" s="106">
        <f t="shared" si="54"/>
        <v>0</v>
      </c>
      <c r="P126" s="107">
        <f t="shared" si="55"/>
        <v>-87.828812463910367</v>
      </c>
      <c r="Q126" s="108">
        <f t="shared" si="56"/>
        <v>0.90241243059565512</v>
      </c>
      <c r="R126" s="303"/>
      <c r="S126" s="46">
        <v>0.75555555555555554</v>
      </c>
      <c r="T126" s="47">
        <v>0.76597222222222217</v>
      </c>
      <c r="U126" s="109">
        <v>12.683333333333291</v>
      </c>
      <c r="V126" s="110">
        <v>15.01530734794517</v>
      </c>
      <c r="W126" s="111"/>
      <c r="X126" s="13"/>
      <c r="Y126" s="294"/>
      <c r="Z126" s="295"/>
      <c r="AA126" s="170">
        <f t="shared" si="57"/>
        <v>-351.31524985564147</v>
      </c>
      <c r="AB126" s="108">
        <f t="shared" si="58"/>
        <v>0.90241243059565512</v>
      </c>
      <c r="AC126" s="308"/>
    </row>
    <row r="127" spans="1:29" ht="15.75" customHeight="1">
      <c r="A127" s="297"/>
      <c r="B127" s="98" t="s">
        <v>118</v>
      </c>
      <c r="C127" s="292" t="s">
        <v>194</v>
      </c>
      <c r="D127" s="293"/>
      <c r="E127" s="99">
        <v>30</v>
      </c>
      <c r="F127" s="100">
        <v>975</v>
      </c>
      <c r="G127" s="101">
        <f t="shared" si="59"/>
        <v>29250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3249.582702292103</v>
      </c>
      <c r="N127" s="104">
        <f t="shared" si="53"/>
        <v>812.39567557302576</v>
      </c>
      <c r="O127" s="106">
        <f t="shared" si="54"/>
        <v>0</v>
      </c>
      <c r="P127" s="107">
        <f t="shared" si="55"/>
        <v>-87.604324426974244</v>
      </c>
      <c r="Q127" s="108">
        <f t="shared" si="56"/>
        <v>0.90266186174780638</v>
      </c>
      <c r="R127" s="303"/>
      <c r="S127" s="46">
        <v>0.77569444444444435</v>
      </c>
      <c r="T127" s="47">
        <v>0.78819444444444431</v>
      </c>
      <c r="U127" s="109">
        <v>13.99999999999995</v>
      </c>
      <c r="V127" s="110">
        <v>18.002311484098204</v>
      </c>
      <c r="W127" s="111"/>
      <c r="X127" s="13"/>
      <c r="Y127" s="294"/>
      <c r="Z127" s="295"/>
      <c r="AA127" s="170">
        <f t="shared" si="57"/>
        <v>-350.41729770789698</v>
      </c>
      <c r="AB127" s="108">
        <f t="shared" si="58"/>
        <v>0.90266186174780638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919</v>
      </c>
      <c r="G128" s="101">
        <f t="shared" si="59"/>
        <v>16707.419999999998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3248.123411439085</v>
      </c>
      <c r="N128" s="104">
        <f t="shared" si="53"/>
        <v>1082.7078038130282</v>
      </c>
      <c r="O128" s="106">
        <f t="shared" si="54"/>
        <v>0</v>
      </c>
      <c r="P128" s="107">
        <f t="shared" si="55"/>
        <v>-117.29219618697175</v>
      </c>
      <c r="Q128" s="108">
        <f t="shared" si="56"/>
        <v>0.90225650317752359</v>
      </c>
      <c r="R128" s="303"/>
      <c r="S128" s="46">
        <v>0.79861111111111094</v>
      </c>
      <c r="T128" s="47">
        <v>0.81039351851851837</v>
      </c>
      <c r="U128" s="109">
        <v>14.999999999999947</v>
      </c>
      <c r="V128" s="110">
        <v>16.975955964545744</v>
      </c>
      <c r="W128" s="111"/>
      <c r="X128" s="114"/>
      <c r="Y128" s="294"/>
      <c r="Z128" s="295"/>
      <c r="AA128" s="170">
        <f t="shared" si="57"/>
        <v>-351.87658856091502</v>
      </c>
      <c r="AB128" s="108">
        <f t="shared" si="58"/>
        <v>0.90225650317752359</v>
      </c>
      <c r="AC128" s="308"/>
    </row>
    <row r="129" spans="1:29" ht="15.75" customHeight="1">
      <c r="A129" s="298"/>
      <c r="B129" s="98" t="s">
        <v>118</v>
      </c>
      <c r="C129" s="292" t="s">
        <v>137</v>
      </c>
      <c r="D129" s="293"/>
      <c r="E129" s="99">
        <v>16.66</v>
      </c>
      <c r="F129" s="100">
        <v>2041</v>
      </c>
      <c r="G129" s="119">
        <f t="shared" si="59"/>
        <v>34003.06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3250.3002082946909</v>
      </c>
      <c r="N129" s="104">
        <f t="shared" si="53"/>
        <v>650.06004165893819</v>
      </c>
      <c r="O129" s="106">
        <f t="shared" si="54"/>
        <v>0</v>
      </c>
      <c r="P129" s="107">
        <f t="shared" si="55"/>
        <v>-69.939958341061811</v>
      </c>
      <c r="Q129" s="108">
        <f t="shared" si="56"/>
        <v>0.90286116897074753</v>
      </c>
      <c r="R129" s="303"/>
      <c r="S129" s="46">
        <v>0.82013888888888864</v>
      </c>
      <c r="T129" s="118">
        <v>0.8462962962962961</v>
      </c>
      <c r="U129" s="109">
        <v>14.033333333333182</v>
      </c>
      <c r="V129" s="110">
        <v>37.676519752693892</v>
      </c>
      <c r="W129" s="111"/>
      <c r="X129" s="49"/>
      <c r="Y129" s="294"/>
      <c r="Z129" s="295"/>
      <c r="AA129" s="170">
        <f t="shared" si="57"/>
        <v>-349.69979170530905</v>
      </c>
      <c r="AB129" s="108">
        <f t="shared" si="58"/>
        <v>0.90286116897074753</v>
      </c>
      <c r="AC129" s="308"/>
    </row>
    <row r="130" spans="1:29" ht="15.75" customHeight="1">
      <c r="A130" s="298"/>
      <c r="B130" s="98" t="s">
        <v>118</v>
      </c>
      <c r="C130" s="292" t="s">
        <v>145</v>
      </c>
      <c r="D130" s="293"/>
      <c r="E130" s="99">
        <v>24.82</v>
      </c>
      <c r="F130" s="100">
        <v>1128</v>
      </c>
      <c r="G130" s="119">
        <f t="shared" si="59"/>
        <v>27996.959999999999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3249.0558705559033</v>
      </c>
      <c r="N130" s="104">
        <f t="shared" si="53"/>
        <v>649.81117411118066</v>
      </c>
      <c r="O130" s="121">
        <f t="shared" si="54"/>
        <v>0</v>
      </c>
      <c r="P130" s="122">
        <f t="shared" si="55"/>
        <v>-70.188825888819338</v>
      </c>
      <c r="Q130" s="123">
        <f t="shared" si="56"/>
        <v>0.902515519598862</v>
      </c>
      <c r="R130" s="303"/>
      <c r="S130" s="46">
        <v>0.85486111111111085</v>
      </c>
      <c r="T130" s="118">
        <v>0.86931712962962937</v>
      </c>
      <c r="U130" s="109">
        <v>13</v>
      </c>
      <c r="V130" s="110">
        <v>20.830666721782215</v>
      </c>
      <c r="W130" s="111"/>
      <c r="X130" s="114"/>
      <c r="Y130" s="294"/>
      <c r="Z130" s="295"/>
      <c r="AA130" s="170">
        <f t="shared" si="57"/>
        <v>-350.94412944409669</v>
      </c>
      <c r="AB130" s="108">
        <f t="shared" si="58"/>
        <v>0.902515519598862</v>
      </c>
      <c r="AC130" s="308"/>
    </row>
    <row r="131" spans="1:29" ht="15.75" customHeight="1">
      <c r="A131" s="298"/>
      <c r="B131" s="98" t="s">
        <v>118</v>
      </c>
      <c r="C131" s="292" t="s">
        <v>227</v>
      </c>
      <c r="D131" s="293"/>
      <c r="E131" s="99">
        <v>24.76</v>
      </c>
      <c r="F131" s="100">
        <v>1057</v>
      </c>
      <c r="G131" s="119">
        <f t="shared" si="59"/>
        <v>26171.320000000003</v>
      </c>
      <c r="H131" s="26"/>
      <c r="I131" s="102">
        <v>4</v>
      </c>
      <c r="J131" s="103">
        <v>3600</v>
      </c>
      <c r="K131" s="104">
        <f t="shared" si="38"/>
        <v>900</v>
      </c>
      <c r="L131" s="116">
        <v>4</v>
      </c>
      <c r="M131" s="103">
        <f t="shared" si="60"/>
        <v>3248.6847501443585</v>
      </c>
      <c r="N131" s="104">
        <f t="shared" si="53"/>
        <v>812.17118753608963</v>
      </c>
      <c r="O131" s="121">
        <f t="shared" si="54"/>
        <v>0</v>
      </c>
      <c r="P131" s="122">
        <f t="shared" si="55"/>
        <v>-87.828812463910367</v>
      </c>
      <c r="Q131" s="123">
        <f t="shared" si="56"/>
        <v>0.90241243059565512</v>
      </c>
      <c r="R131" s="303"/>
      <c r="S131" s="46">
        <v>0.87916666666666632</v>
      </c>
      <c r="T131" s="118">
        <v>0.89271990740740703</v>
      </c>
      <c r="U131" s="109">
        <v>14.183333333333206</v>
      </c>
      <c r="V131" s="110">
        <v>19.52174645360153</v>
      </c>
      <c r="W131" s="111"/>
      <c r="X131" s="114"/>
      <c r="Y131" s="294"/>
      <c r="Z131" s="295"/>
      <c r="AA131" s="170">
        <f t="shared" si="57"/>
        <v>-351.31524985564147</v>
      </c>
      <c r="AB131" s="108">
        <f t="shared" si="58"/>
        <v>0.90241243059565512</v>
      </c>
      <c r="AC131" s="308"/>
    </row>
    <row r="132" spans="1:29" ht="15.75" customHeight="1">
      <c r="A132" s="298"/>
      <c r="B132" s="98" t="s">
        <v>118</v>
      </c>
      <c r="C132" s="292" t="s">
        <v>194</v>
      </c>
      <c r="D132" s="293"/>
      <c r="E132" s="99">
        <v>30</v>
      </c>
      <c r="F132" s="100">
        <v>1480</v>
      </c>
      <c r="G132" s="119">
        <f t="shared" si="59"/>
        <v>44400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3249.582702292103</v>
      </c>
      <c r="N132" s="104">
        <f t="shared" si="53"/>
        <v>812.39567557302576</v>
      </c>
      <c r="O132" s="121">
        <f t="shared" si="54"/>
        <v>0</v>
      </c>
      <c r="P132" s="122">
        <f t="shared" si="55"/>
        <v>-87.604324426974244</v>
      </c>
      <c r="Q132" s="123">
        <f t="shared" si="56"/>
        <v>0.90266186174780638</v>
      </c>
      <c r="R132" s="303"/>
      <c r="S132" s="46">
        <v>0.90277777777777735</v>
      </c>
      <c r="T132" s="118">
        <v>0.9217476851851848</v>
      </c>
      <c r="U132" s="109">
        <v>14.483333333333253</v>
      </c>
      <c r="V132" s="110">
        <v>27.326585637400349</v>
      </c>
      <c r="W132" s="124"/>
      <c r="X132" s="125"/>
      <c r="Y132" s="294"/>
      <c r="Z132" s="295"/>
      <c r="AA132" s="170">
        <f t="shared" si="57"/>
        <v>-350.41729770789698</v>
      </c>
      <c r="AB132" s="108">
        <f t="shared" si="58"/>
        <v>0.90266186174780638</v>
      </c>
      <c r="AC132" s="308"/>
    </row>
    <row r="133" spans="1:29" ht="15.75" customHeight="1">
      <c r="A133" s="298"/>
      <c r="B133" s="98" t="s">
        <v>118</v>
      </c>
      <c r="C133" s="292" t="s">
        <v>143</v>
      </c>
      <c r="D133" s="293"/>
      <c r="E133" s="99">
        <v>18.18</v>
      </c>
      <c r="F133" s="100">
        <v>1379</v>
      </c>
      <c r="G133" s="119">
        <f t="shared" si="59"/>
        <v>25070.22</v>
      </c>
      <c r="H133" s="26"/>
      <c r="I133" s="102">
        <v>3</v>
      </c>
      <c r="J133" s="103">
        <v>3600</v>
      </c>
      <c r="K133" s="104">
        <f t="shared" si="38"/>
        <v>1200</v>
      </c>
      <c r="L133" s="116">
        <v>3</v>
      </c>
      <c r="M133" s="103">
        <f t="shared" si="60"/>
        <v>3248.1234114390854</v>
      </c>
      <c r="N133" s="104">
        <f t="shared" si="53"/>
        <v>1082.7078038130285</v>
      </c>
      <c r="O133" s="121">
        <f t="shared" si="54"/>
        <v>0</v>
      </c>
      <c r="P133" s="122">
        <f t="shared" si="55"/>
        <v>-117.29219618697152</v>
      </c>
      <c r="Q133" s="123">
        <f t="shared" si="56"/>
        <v>0.90225650317752371</v>
      </c>
      <c r="R133" s="303"/>
      <c r="S133" s="46">
        <v>0.93055555555555514</v>
      </c>
      <c r="T133" s="118">
        <v>0.94824074074074027</v>
      </c>
      <c r="U133" s="109">
        <v>12.683333333333291</v>
      </c>
      <c r="V133" s="110">
        <v>25.473170049084416</v>
      </c>
      <c r="W133" s="124"/>
      <c r="X133" s="125"/>
      <c r="Y133" s="294"/>
      <c r="Z133" s="295"/>
      <c r="AA133" s="170">
        <f t="shared" si="57"/>
        <v>-351.87658856091457</v>
      </c>
      <c r="AB133" s="108">
        <f t="shared" si="58"/>
        <v>0.90225650317752371</v>
      </c>
      <c r="AC133" s="308"/>
    </row>
    <row r="134" spans="1:29" ht="15.75" customHeight="1">
      <c r="A134" s="298"/>
      <c r="B134" s="98" t="s">
        <v>118</v>
      </c>
      <c r="C134" s="292" t="s">
        <v>137</v>
      </c>
      <c r="D134" s="293"/>
      <c r="E134" s="99">
        <v>16.66</v>
      </c>
      <c r="F134" s="100">
        <v>3162</v>
      </c>
      <c r="G134" s="119">
        <f t="shared" si="59"/>
        <v>52678.92</v>
      </c>
      <c r="H134" s="26"/>
      <c r="I134" s="102">
        <v>5</v>
      </c>
      <c r="J134" s="103">
        <v>3600</v>
      </c>
      <c r="K134" s="104">
        <f t="shared" si="38"/>
        <v>720</v>
      </c>
      <c r="L134" s="116">
        <v>5</v>
      </c>
      <c r="M134" s="103">
        <f t="shared" si="60"/>
        <v>3250.3002082946909</v>
      </c>
      <c r="N134" s="104">
        <f t="shared" si="53"/>
        <v>650.06004165893819</v>
      </c>
      <c r="O134" s="121">
        <f t="shared" si="54"/>
        <v>0</v>
      </c>
      <c r="P134" s="122">
        <f t="shared" si="55"/>
        <v>-69.939958341061811</v>
      </c>
      <c r="Q134" s="123">
        <f t="shared" si="56"/>
        <v>0.90286116897074753</v>
      </c>
      <c r="R134" s="303"/>
      <c r="S134" s="46">
        <v>0.95833333333333293</v>
      </c>
      <c r="T134" s="118">
        <v>0.9988657407407403</v>
      </c>
      <c r="U134" s="109">
        <v>14.53333333333342</v>
      </c>
      <c r="V134" s="110">
        <v>58.36999287507011</v>
      </c>
      <c r="W134" s="124"/>
      <c r="X134" s="125"/>
      <c r="Y134" s="294"/>
      <c r="Z134" s="295"/>
      <c r="AA134" s="170">
        <f t="shared" si="57"/>
        <v>-349.69979170530905</v>
      </c>
      <c r="AB134" s="108">
        <f t="shared" si="58"/>
        <v>0.90286116897074753</v>
      </c>
      <c r="AC134" s="308"/>
    </row>
    <row r="135" spans="1:29" ht="15.75" customHeight="1">
      <c r="A135" s="298"/>
      <c r="B135" s="98"/>
      <c r="C135" s="292"/>
      <c r="D135" s="293"/>
      <c r="E135" s="99"/>
      <c r="F135" s="100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24"/>
      <c r="X135" s="125"/>
      <c r="Y135" s="294"/>
      <c r="Z135" s="295"/>
      <c r="AA135" s="170"/>
      <c r="AB135" s="108"/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4.2727272727272725</v>
      </c>
      <c r="J140" s="135">
        <f t="shared" si="61"/>
        <v>3600</v>
      </c>
      <c r="K140" s="136">
        <f t="shared" ref="K140" si="62">J140/I140</f>
        <v>842.55319148936178</v>
      </c>
      <c r="L140" s="134">
        <f t="shared" ref="L140:M140" si="63">AVERAGE(L124:L139)</f>
        <v>4.2727272727272725</v>
      </c>
      <c r="M140" s="135">
        <f t="shared" si="63"/>
        <v>3248.8017379832895</v>
      </c>
      <c r="N140" s="136">
        <f>M140/L140</f>
        <v>760.35785357055715</v>
      </c>
      <c r="O140" s="137">
        <f>L140-I140</f>
        <v>0</v>
      </c>
      <c r="P140" s="138">
        <f>N140-K140</f>
        <v>-82.195337918804626</v>
      </c>
      <c r="Q140" s="139">
        <f>N140/K140</f>
        <v>0.90244492721758041</v>
      </c>
      <c r="R140" s="304"/>
      <c r="S140" s="140">
        <v>0.70833333333333337</v>
      </c>
      <c r="T140" s="141">
        <v>0.9988657407407403</v>
      </c>
      <c r="U140" s="142"/>
      <c r="V140" s="164"/>
      <c r="W140" s="165"/>
      <c r="X140" s="136"/>
      <c r="Y140" s="290"/>
      <c r="Z140" s="291"/>
      <c r="AA140" s="172">
        <f>M140-J140</f>
        <v>-351.19826201671049</v>
      </c>
      <c r="AB140" s="139">
        <f>M140/J140</f>
        <v>0.90244492721758041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9" priority="1" operator="greaterThan">
      <formula>0</formula>
    </cfRule>
  </conditionalFormatting>
  <conditionalFormatting sqref="P5:P140 AA5:AA140">
    <cfRule type="cellIs" dxfId="228" priority="4" operator="lessThan">
      <formula>0</formula>
    </cfRule>
  </conditionalFormatting>
  <conditionalFormatting sqref="Q5:Q140 AB5:AB140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AC5:AC6 R5:R140 AC73:AC78">
    <cfRule type="cellIs" dxfId="225" priority="5" operator="lessThan">
      <formula>0.8</formula>
    </cfRule>
  </conditionalFormatting>
  <conditionalFormatting sqref="AC12:AC20">
    <cfRule type="cellIs" dxfId="224" priority="12" operator="lessThan">
      <formula>0.8</formula>
    </cfRule>
  </conditionalFormatting>
  <conditionalFormatting sqref="AC22">
    <cfRule type="cellIs" dxfId="223" priority="11" operator="lessThan">
      <formula>0.8</formula>
    </cfRule>
  </conditionalFormatting>
  <conditionalFormatting sqref="AC39">
    <cfRule type="cellIs" dxfId="222" priority="7" operator="lessThan">
      <formula>0.8</formula>
    </cfRule>
  </conditionalFormatting>
  <conditionalFormatting sqref="AC56:AC61">
    <cfRule type="cellIs" dxfId="221" priority="6" operator="lessThan">
      <formula>0.8</formula>
    </cfRule>
  </conditionalFormatting>
  <conditionalFormatting sqref="AC90">
    <cfRule type="cellIs" dxfId="220" priority="10" operator="lessThan">
      <formula>0.8</formula>
    </cfRule>
  </conditionalFormatting>
  <conditionalFormatting sqref="AC107">
    <cfRule type="cellIs" dxfId="219" priority="9" operator="lessThan">
      <formula>0.8</formula>
    </cfRule>
  </conditionalFormatting>
  <conditionalFormatting sqref="AC124:AC129">
    <cfRule type="cellIs" dxfId="218" priority="8" operator="lessThan">
      <formula>0.8</formula>
    </cfRule>
  </conditionalFormatting>
  <dataValidations count="1">
    <dataValidation type="list" allowBlank="1" showInputMessage="1" showErrorMessage="1" sqref="Y5:Z140" xr:uid="{C42A77C4-CBA2-4A9F-B2D9-D76AA496663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755C-CFDF-4D3D-A5E3-2B1BAAACB0AD}">
  <sheetPr codeName="工作表48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2" sqref="L42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63118</v>
      </c>
      <c r="E1" s="86" t="s">
        <v>3</v>
      </c>
      <c r="F1" s="87">
        <f>SUM(G5:G140)</f>
        <v>2841444.3000000003</v>
      </c>
      <c r="G1" s="88" t="s">
        <v>84</v>
      </c>
      <c r="H1" s="89">
        <f>L21+L38+L55+L72+L89+L106+L123+L140</f>
        <v>137.62857142857143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46275</v>
      </c>
      <c r="B2" s="348"/>
      <c r="C2" s="90" t="s">
        <v>40</v>
      </c>
      <c r="D2" s="91">
        <f>AVERAGE(N21,N38,N55,N72,N89,N106,N123,N140)</f>
        <v>206.98644071713716</v>
      </c>
      <c r="E2" s="91" t="s">
        <v>91</v>
      </c>
      <c r="F2" s="92">
        <f>F1/D1</f>
        <v>45.017971101745943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37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3888</v>
      </c>
      <c r="G5" s="146">
        <f t="shared" ref="G5:G7" si="0">E5*F5</f>
        <v>76593.599999999991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1084.8872881768486</v>
      </c>
      <c r="N5" s="150">
        <f>M5/L5</f>
        <v>83.452868321296052</v>
      </c>
      <c r="O5" s="152">
        <f>L5-I5</f>
        <v>0</v>
      </c>
      <c r="P5" s="153">
        <f>N5-K5</f>
        <v>-8.854823986396255</v>
      </c>
      <c r="Q5" s="154">
        <f>N5/K5</f>
        <v>0.90407274014737393</v>
      </c>
      <c r="R5" s="302">
        <f>Q21</f>
        <v>0.90262928821927857</v>
      </c>
      <c r="S5" s="155">
        <v>0.20833333333333334</v>
      </c>
      <c r="T5" s="156">
        <v>0.35765046296296299</v>
      </c>
      <c r="U5" s="157"/>
      <c r="V5" s="158">
        <v>215.02694569500088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-115.11271182315136</v>
      </c>
      <c r="AF5" s="130">
        <f>M5/J5</f>
        <v>0.90407274014737382</v>
      </c>
      <c r="AG5" s="381">
        <f>AF21</f>
        <v>0.90262928821927868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3474</v>
      </c>
      <c r="G6" s="101">
        <f t="shared" si="0"/>
        <v>196037.82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1805.7548219448399</v>
      </c>
      <c r="N6" s="104">
        <f>M6/L6</f>
        <v>75.239784247701664</v>
      </c>
      <c r="O6" s="106">
        <f>L6-I6</f>
        <v>0</v>
      </c>
      <c r="P6" s="107">
        <f>N6-K6</f>
        <v>-8.0935490856316648</v>
      </c>
      <c r="Q6" s="108">
        <f>N6/K6</f>
        <v>0.90287741097242002</v>
      </c>
      <c r="R6" s="303"/>
      <c r="S6" s="46">
        <v>0.3611111111111111</v>
      </c>
      <c r="T6" s="47">
        <v>0.44126157407407407</v>
      </c>
      <c r="U6" s="109">
        <v>4.9833333333332863</v>
      </c>
      <c r="V6" s="110">
        <v>115.43095301027925</v>
      </c>
      <c r="W6" s="111">
        <v>0.44126157407407407</v>
      </c>
      <c r="X6" s="114">
        <v>0.47986111111111107</v>
      </c>
      <c r="Y6" s="12"/>
      <c r="Z6" s="196"/>
      <c r="AA6" s="294"/>
      <c r="AB6" s="295"/>
      <c r="AC6" s="12">
        <v>2</v>
      </c>
      <c r="AD6" s="196"/>
      <c r="AE6" s="115">
        <f>M6-J6</f>
        <v>-194.24517805516007</v>
      </c>
      <c r="AF6" s="108">
        <f>M6/J6</f>
        <v>0.90287741097241991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4304</v>
      </c>
      <c r="G7" s="101">
        <f t="shared" si="0"/>
        <v>256174.08000000002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1803.0301886185605</v>
      </c>
      <c r="N7" s="104">
        <f>M7/L7</f>
        <v>75.126257859106687</v>
      </c>
      <c r="O7" s="106">
        <f>L7-I7</f>
        <v>0</v>
      </c>
      <c r="P7" s="107">
        <f>N7-K7</f>
        <v>-8.2070754742266416</v>
      </c>
      <c r="Q7" s="108">
        <f>N7/K7</f>
        <v>0.90151509430928034</v>
      </c>
      <c r="R7" s="303"/>
      <c r="S7" s="46">
        <v>0.47986111111111107</v>
      </c>
      <c r="T7" s="47">
        <v>0.57931712962962956</v>
      </c>
      <c r="U7" s="109">
        <v>55.583333333333286</v>
      </c>
      <c r="V7" s="110">
        <v>143.22555530690113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-196.96981138143951</v>
      </c>
      <c r="AF7" s="108">
        <f>M7/J7</f>
        <v>0.90151509430928023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1564.5574329134163</v>
      </c>
      <c r="N21" s="136">
        <f t="shared" ref="N21:N27" si="5">M21/L21</f>
        <v>76.945447520331953</v>
      </c>
      <c r="O21" s="137">
        <f t="shared" ref="O21:O27" si="6">L21-I21</f>
        <v>0</v>
      </c>
      <c r="P21" s="138">
        <f t="shared" ref="P21:P27" si="7">N21-K21</f>
        <v>-8.3004541190123149</v>
      </c>
      <c r="Q21" s="139">
        <f t="shared" ref="Q21:Q27" si="8">N21/K21</f>
        <v>0.90262928821927857</v>
      </c>
      <c r="R21" s="304"/>
      <c r="S21" s="140">
        <v>0.20833333333333334</v>
      </c>
      <c r="T21" s="141">
        <v>0.57931712962962956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9</v>
      </c>
      <c r="AD21" s="178">
        <f>SUM(AD5:AD20)</f>
        <v>0</v>
      </c>
      <c r="AE21" s="166">
        <f t="shared" ref="AE21:AE27" si="9">M21-J21</f>
        <v>-168.77590041991698</v>
      </c>
      <c r="AF21" s="139">
        <f t="shared" ref="AF21:AF27" si="10">M21/J21</f>
        <v>0.90262928821927868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1958</v>
      </c>
      <c r="G22" s="146">
        <f t="shared" ref="G22:G27" si="11">E22*F22</f>
        <v>71369.100000000006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1895.1683422374986</v>
      </c>
      <c r="N22" s="150">
        <f t="shared" si="5"/>
        <v>94.758417111874934</v>
      </c>
      <c r="O22" s="152">
        <f t="shared" si="6"/>
        <v>0</v>
      </c>
      <c r="P22" s="153">
        <f t="shared" si="7"/>
        <v>-10.241582888125066</v>
      </c>
      <c r="Q22" s="154">
        <f t="shared" si="8"/>
        <v>0.90246111535118989</v>
      </c>
      <c r="R22" s="302">
        <f>Q38</f>
        <v>0.90336845048032322</v>
      </c>
      <c r="S22" s="155">
        <v>0.20833333333333334</v>
      </c>
      <c r="T22" s="156">
        <v>0.25137731481481485</v>
      </c>
      <c r="U22" s="157"/>
      <c r="V22" s="158">
        <v>61.989216145991136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-204.83165776250144</v>
      </c>
      <c r="AF22" s="154">
        <f t="shared" si="10"/>
        <v>0.90246111535118978</v>
      </c>
      <c r="AG22" s="374">
        <f>AF38</f>
        <v>0.91083430544297039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947</v>
      </c>
      <c r="G23" s="101">
        <f t="shared" si="11"/>
        <v>48713.68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03"/>
      <c r="S23" s="46">
        <v>0.25416666666666665</v>
      </c>
      <c r="T23" s="47">
        <v>0.27605324074074072</v>
      </c>
      <c r="U23" s="109">
        <v>5</v>
      </c>
      <c r="V23" s="110">
        <v>31.528641103427326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-197.82908455818688</v>
      </c>
      <c r="AF23" s="108">
        <f t="shared" si="10"/>
        <v>0.90108545772090654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1196</v>
      </c>
      <c r="G24" s="101">
        <f t="shared" si="11"/>
        <v>51762.880000000005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1625.248244490306</v>
      </c>
      <c r="N24" s="104">
        <f t="shared" si="5"/>
        <v>77.392773547157432</v>
      </c>
      <c r="O24" s="106">
        <f t="shared" si="6"/>
        <v>0</v>
      </c>
      <c r="P24" s="107">
        <f t="shared" si="7"/>
        <v>-8.3215121671282759</v>
      </c>
      <c r="Q24" s="108">
        <f t="shared" si="8"/>
        <v>0.90291569138350347</v>
      </c>
      <c r="R24" s="303"/>
      <c r="S24" s="46">
        <v>0.27986111111111106</v>
      </c>
      <c r="T24" s="47">
        <v>0.3105208333333333</v>
      </c>
      <c r="U24" s="109">
        <v>5.4833333333332845</v>
      </c>
      <c r="V24" s="110">
        <v>44.153254890919541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-174.75175550969402</v>
      </c>
      <c r="AF24" s="108">
        <f t="shared" si="10"/>
        <v>0.90291569138350336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3118</v>
      </c>
      <c r="G25" s="101">
        <f t="shared" si="11"/>
        <v>190478.62000000002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1804.420829732243</v>
      </c>
      <c r="N25" s="104">
        <f t="shared" si="5"/>
        <v>90.221041486612151</v>
      </c>
      <c r="O25" s="106">
        <f t="shared" si="6"/>
        <v>0</v>
      </c>
      <c r="P25" s="107">
        <f t="shared" si="7"/>
        <v>-9.7789585133878489</v>
      </c>
      <c r="Q25" s="108">
        <f t="shared" si="8"/>
        <v>0.90221041486612152</v>
      </c>
      <c r="R25" s="303"/>
      <c r="S25" s="46">
        <v>0.31388888888888883</v>
      </c>
      <c r="T25" s="47">
        <v>0.38587962962962957</v>
      </c>
      <c r="U25" s="109">
        <v>4.8499999999999588</v>
      </c>
      <c r="V25" s="110">
        <v>103.67869674158035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-195.57917026775704</v>
      </c>
      <c r="AF25" s="108">
        <f t="shared" si="10"/>
        <v>0.90221041486612152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3230</v>
      </c>
      <c r="G26" s="101">
        <f t="shared" si="11"/>
        <v>173644.79999999999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1804.8443887848193</v>
      </c>
      <c r="N26" s="104">
        <f t="shared" si="5"/>
        <v>90.242219439240969</v>
      </c>
      <c r="O26" s="106">
        <f t="shared" si="6"/>
        <v>0</v>
      </c>
      <c r="P26" s="107">
        <f t="shared" si="7"/>
        <v>-9.7577805607590307</v>
      </c>
      <c r="Q26" s="108">
        <f t="shared" si="8"/>
        <v>0.90242219439240967</v>
      </c>
      <c r="R26" s="303"/>
      <c r="S26" s="46">
        <v>0.38958333333333328</v>
      </c>
      <c r="T26" s="47">
        <v>0.46414351851851848</v>
      </c>
      <c r="U26" s="109">
        <v>5.333333333333341</v>
      </c>
      <c r="V26" s="110">
        <v>107.37767821107464</v>
      </c>
      <c r="W26" s="111">
        <v>0.46414351851851848</v>
      </c>
      <c r="X26" s="114">
        <v>0.50277777777777777</v>
      </c>
      <c r="Y26" s="12"/>
      <c r="Z26" s="196"/>
      <c r="AA26" s="294"/>
      <c r="AB26" s="295"/>
      <c r="AC26" s="12">
        <v>2</v>
      </c>
      <c r="AD26" s="196"/>
      <c r="AE26" s="115">
        <f t="shared" si="9"/>
        <v>-195.15561121518067</v>
      </c>
      <c r="AF26" s="108">
        <f t="shared" si="10"/>
        <v>0.90242219439240967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2184</v>
      </c>
      <c r="G27" s="119">
        <f t="shared" si="11"/>
        <v>65454.479999999996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0.50277777777777777</v>
      </c>
      <c r="T27" s="118">
        <v>0.53741898148148148</v>
      </c>
      <c r="U27" s="109">
        <v>55.633333333333368</v>
      </c>
      <c r="V27" s="110">
        <v>49.888933631072227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1926.4145560118825</v>
      </c>
      <c r="N38" s="136">
        <f t="shared" ref="N38:N43" si="16">M38/L38</f>
        <v>94.741699475994224</v>
      </c>
      <c r="O38" s="137">
        <f t="shared" ref="O38:O43" si="17">L38-I38</f>
        <v>0.1666666666666643</v>
      </c>
      <c r="P38" s="138">
        <f t="shared" ref="P38:P43" si="18">N38-K38</f>
        <v>-10.134333581857007</v>
      </c>
      <c r="Q38" s="139">
        <f t="shared" ref="Q38:Q43" si="19">N38/K38</f>
        <v>0.90336845048032322</v>
      </c>
      <c r="R38" s="304"/>
      <c r="S38" s="140">
        <v>0.20833333333333334</v>
      </c>
      <c r="T38" s="141">
        <v>0.53741898148148148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3" si="20">M38-J38</f>
        <v>-188.5854439881175</v>
      </c>
      <c r="AF38" s="139">
        <f t="shared" ref="AF38:AF43" si="21">M38/J38</f>
        <v>0.91083430544297039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2207</v>
      </c>
      <c r="G39" s="146">
        <f t="shared" ref="G39:G43" si="22">E39*F39</f>
        <v>157910.85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1804.418592671399</v>
      </c>
      <c r="N39" s="150">
        <f t="shared" si="16"/>
        <v>82.019026939609049</v>
      </c>
      <c r="O39" s="152">
        <f t="shared" si="17"/>
        <v>0</v>
      </c>
      <c r="P39" s="153">
        <f t="shared" si="18"/>
        <v>-8.890063969481858</v>
      </c>
      <c r="Q39" s="154">
        <f t="shared" si="19"/>
        <v>0.90220929633569957</v>
      </c>
      <c r="R39" s="302">
        <f>Q55</f>
        <v>0.90292863084927666</v>
      </c>
      <c r="S39" s="155">
        <v>0.25</v>
      </c>
      <c r="T39" s="156">
        <v>0.30096064814814816</v>
      </c>
      <c r="U39" s="157"/>
      <c r="V39" s="158">
        <v>73.386519368521547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-195.58140732860102</v>
      </c>
      <c r="AF39" s="154">
        <f t="shared" si="21"/>
        <v>0.90220929633569946</v>
      </c>
      <c r="AG39" s="307">
        <f>AF55</f>
        <v>0.90292863084927677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1770</v>
      </c>
      <c r="G40" s="101">
        <f t="shared" si="22"/>
        <v>105385.8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1805.6273887531581</v>
      </c>
      <c r="N40" s="104">
        <f t="shared" si="16"/>
        <v>78.50553864144166</v>
      </c>
      <c r="O40" s="106">
        <f t="shared" si="17"/>
        <v>0</v>
      </c>
      <c r="P40" s="107">
        <f t="shared" si="18"/>
        <v>-8.450983097688777</v>
      </c>
      <c r="Q40" s="108">
        <f t="shared" si="19"/>
        <v>0.9028136943765791</v>
      </c>
      <c r="R40" s="303"/>
      <c r="S40" s="46">
        <v>0.30416666666666664</v>
      </c>
      <c r="T40" s="47">
        <v>0.34499999999999997</v>
      </c>
      <c r="U40" s="109">
        <v>4.6166666666666156</v>
      </c>
      <c r="V40" s="110">
        <v>58.816121566108059</v>
      </c>
      <c r="W40" s="111"/>
      <c r="X40" s="114"/>
      <c r="Y40" s="12"/>
      <c r="Z40" s="196"/>
      <c r="AA40" s="294"/>
      <c r="AB40" s="295"/>
      <c r="AC40" s="12">
        <v>1</v>
      </c>
      <c r="AD40" s="196"/>
      <c r="AE40" s="115">
        <f t="shared" si="20"/>
        <v>-194.37261124684187</v>
      </c>
      <c r="AF40" s="108">
        <f t="shared" si="21"/>
        <v>0.9028136943765791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1316</v>
      </c>
      <c r="G41" s="101">
        <f t="shared" si="22"/>
        <v>84118.720000000001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1809.3025908524478</v>
      </c>
      <c r="N41" s="104">
        <f t="shared" si="16"/>
        <v>75.38760795218532</v>
      </c>
      <c r="O41" s="106">
        <f t="shared" si="17"/>
        <v>0</v>
      </c>
      <c r="P41" s="107">
        <f t="shared" si="18"/>
        <v>-7.9457253811480086</v>
      </c>
      <c r="Q41" s="108">
        <f t="shared" si="19"/>
        <v>0.90465129542622391</v>
      </c>
      <c r="R41" s="303"/>
      <c r="S41" s="46">
        <v>0.34791666666666665</v>
      </c>
      <c r="T41" s="47">
        <v>0.37821759259259258</v>
      </c>
      <c r="U41" s="109">
        <v>5</v>
      </c>
      <c r="V41" s="110">
        <v>43.641124706950329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-190.69740914755221</v>
      </c>
      <c r="AF41" s="108">
        <f t="shared" si="21"/>
        <v>0.90465129542622391</v>
      </c>
      <c r="AG41" s="308"/>
    </row>
    <row r="42" spans="1:33" ht="15.75" customHeight="1">
      <c r="A42" s="311"/>
      <c r="B42" s="161" t="s">
        <v>171</v>
      </c>
      <c r="C42" s="292" t="s">
        <v>172</v>
      </c>
      <c r="D42" s="293"/>
      <c r="E42" s="99">
        <v>58.67</v>
      </c>
      <c r="F42" s="100">
        <v>3192</v>
      </c>
      <c r="G42" s="101">
        <f t="shared" si="22"/>
        <v>187274.64</v>
      </c>
      <c r="H42" s="26"/>
      <c r="I42" s="102">
        <v>23</v>
      </c>
      <c r="J42" s="103">
        <v>2000</v>
      </c>
      <c r="K42" s="104">
        <f t="shared" si="1"/>
        <v>86.956521739130437</v>
      </c>
      <c r="L42" s="105">
        <v>23</v>
      </c>
      <c r="M42" s="103">
        <f>F42/V42*60</f>
        <v>1805.9493813870333</v>
      </c>
      <c r="N42" s="104">
        <f t="shared" si="16"/>
        <v>78.519538321175361</v>
      </c>
      <c r="O42" s="106">
        <f t="shared" si="17"/>
        <v>0</v>
      </c>
      <c r="P42" s="107">
        <f t="shared" si="18"/>
        <v>-8.4369834179550764</v>
      </c>
      <c r="Q42" s="108">
        <f t="shared" si="19"/>
        <v>0.90297469069351666</v>
      </c>
      <c r="R42" s="303"/>
      <c r="S42" s="46">
        <v>0.38124999999999998</v>
      </c>
      <c r="T42" s="47">
        <v>0.45488425925925924</v>
      </c>
      <c r="U42" s="109">
        <v>5</v>
      </c>
      <c r="V42" s="110">
        <v>106.04948398548458</v>
      </c>
      <c r="W42" s="111">
        <v>0.45488425925925924</v>
      </c>
      <c r="X42" s="114">
        <v>0.49305555555555552</v>
      </c>
      <c r="Y42" s="12"/>
      <c r="Z42" s="196"/>
      <c r="AA42" s="294"/>
      <c r="AB42" s="295"/>
      <c r="AC42" s="12">
        <v>3</v>
      </c>
      <c r="AD42" s="196"/>
      <c r="AE42" s="115">
        <f t="shared" si="20"/>
        <v>-194.05061861296667</v>
      </c>
      <c r="AF42" s="108">
        <f t="shared" si="21"/>
        <v>0.90297469069351666</v>
      </c>
      <c r="AG42" s="308"/>
    </row>
    <row r="43" spans="1:33" ht="15.75" customHeight="1">
      <c r="A43" s="311"/>
      <c r="B43" s="161" t="s">
        <v>171</v>
      </c>
      <c r="C43" s="292" t="s">
        <v>221</v>
      </c>
      <c r="D43" s="293"/>
      <c r="E43" s="99">
        <v>69.260000000000005</v>
      </c>
      <c r="F43" s="100">
        <v>1160</v>
      </c>
      <c r="G43" s="101">
        <f t="shared" si="22"/>
        <v>80341.600000000006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>F43/V43*60</f>
        <v>1803.9883548287296</v>
      </c>
      <c r="N43" s="104">
        <f t="shared" si="16"/>
        <v>75.166181451197062</v>
      </c>
      <c r="O43" s="106">
        <f t="shared" si="17"/>
        <v>0</v>
      </c>
      <c r="P43" s="107">
        <f t="shared" si="18"/>
        <v>-8.1671518821362667</v>
      </c>
      <c r="Q43" s="108">
        <f t="shared" si="19"/>
        <v>0.90199417741436483</v>
      </c>
      <c r="R43" s="303"/>
      <c r="S43" s="46">
        <v>0.49305555555555552</v>
      </c>
      <c r="T43" s="47">
        <v>0.51983796296296292</v>
      </c>
      <c r="U43" s="109">
        <v>54.966666666666654</v>
      </c>
      <c r="V43" s="110">
        <v>38.581180312889444</v>
      </c>
      <c r="W43" s="111"/>
      <c r="X43" s="114"/>
      <c r="Y43" s="12"/>
      <c r="Z43" s="196"/>
      <c r="AA43" s="294"/>
      <c r="AB43" s="295"/>
      <c r="AC43" s="12">
        <v>2</v>
      </c>
      <c r="AD43" s="196"/>
      <c r="AE43" s="115">
        <f t="shared" si="20"/>
        <v>-196.0116451712704</v>
      </c>
      <c r="AF43" s="108">
        <f t="shared" si="21"/>
        <v>0.90199417741436483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23.2</v>
      </c>
      <c r="J55" s="135">
        <f t="shared" si="23"/>
        <v>2000</v>
      </c>
      <c r="K55" s="136">
        <f t="shared" ref="K55" si="24">J55/I55</f>
        <v>86.206896551724142</v>
      </c>
      <c r="L55" s="134">
        <f t="shared" ref="L55:M55" si="25">AVERAGE(L39:L54)</f>
        <v>23.2</v>
      </c>
      <c r="M55" s="135">
        <f t="shared" si="25"/>
        <v>1805.8572616985534</v>
      </c>
      <c r="N55" s="136">
        <f t="shared" ref="N55:N62" si="26">M55/L55</f>
        <v>77.838675073213508</v>
      </c>
      <c r="O55" s="137">
        <f t="shared" ref="O55:O62" si="27">L55-I55</f>
        <v>0</v>
      </c>
      <c r="P55" s="138">
        <f t="shared" ref="P55:P62" si="28">N55-K55</f>
        <v>-8.3682214785106339</v>
      </c>
      <c r="Q55" s="139">
        <f t="shared" ref="Q55:Q62" si="29">N55/K55</f>
        <v>0.90292863084927666</v>
      </c>
      <c r="R55" s="304"/>
      <c r="S55" s="140">
        <v>0.25</v>
      </c>
      <c r="T55" s="141">
        <v>0.51983796296296292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9</v>
      </c>
      <c r="AD55" s="189">
        <f>SUM(AD39:AD54)</f>
        <v>0</v>
      </c>
      <c r="AE55" s="166">
        <f t="shared" ref="AE55:AE62" si="30">M55-J55</f>
        <v>-194.14273830144657</v>
      </c>
      <c r="AF55" s="139">
        <f t="shared" ref="AF55:AF62" si="31">M55/J55</f>
        <v>0.90292863084927677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1490</v>
      </c>
      <c r="G56" s="146">
        <f t="shared" ref="G56:G62" si="32">E56*F56</f>
        <v>43001.4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3191.61734843567</v>
      </c>
      <c r="N56" s="150">
        <f t="shared" si="26"/>
        <v>177.31207491309277</v>
      </c>
      <c r="O56" s="152">
        <f t="shared" si="27"/>
        <v>0</v>
      </c>
      <c r="P56" s="153">
        <f t="shared" si="28"/>
        <v>-22.687925086907228</v>
      </c>
      <c r="Q56" s="154">
        <f t="shared" si="29"/>
        <v>0.88656037456546388</v>
      </c>
      <c r="R56" s="302">
        <f>Q72</f>
        <v>0.90089772913728794</v>
      </c>
      <c r="S56" s="155">
        <v>0.25</v>
      </c>
      <c r="T56" s="156">
        <v>0.26944444444444443</v>
      </c>
      <c r="U56" s="157"/>
      <c r="V56" s="158">
        <v>28.010876693541679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0"/>
        <v>-408.38265156432999</v>
      </c>
      <c r="AF56" s="154">
        <f t="shared" si="31"/>
        <v>0.88656037456546388</v>
      </c>
      <c r="AG56" s="307">
        <f>AF72</f>
        <v>0.90089772913728794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1029</v>
      </c>
      <c r="G57" s="101">
        <f t="shared" si="32"/>
        <v>37795.17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3195.5044465876308</v>
      </c>
      <c r="N57" s="104">
        <f t="shared" si="26"/>
        <v>152.16687840893479</v>
      </c>
      <c r="O57" s="106">
        <f t="shared" si="27"/>
        <v>0</v>
      </c>
      <c r="P57" s="107">
        <f t="shared" si="28"/>
        <v>-19.261693019636624</v>
      </c>
      <c r="Q57" s="108">
        <f t="shared" si="29"/>
        <v>0.88764012405211967</v>
      </c>
      <c r="R57" s="303"/>
      <c r="S57" s="46">
        <v>0.27361111111111108</v>
      </c>
      <c r="T57" s="47">
        <v>0.28702546296296294</v>
      </c>
      <c r="U57" s="109">
        <v>5.9999999999999787</v>
      </c>
      <c r="V57" s="110">
        <v>19.320893158490207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0"/>
        <v>-404.49555341236919</v>
      </c>
      <c r="AF57" s="108">
        <f t="shared" si="31"/>
        <v>0.88764012405211967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1722</v>
      </c>
      <c r="G58" s="101">
        <f t="shared" si="32"/>
        <v>75699.12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3266.5112261909007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03"/>
      <c r="S58" s="46">
        <v>0.29097222222222219</v>
      </c>
      <c r="T58" s="47">
        <v>0.31292824074074072</v>
      </c>
      <c r="U58" s="109">
        <v>5.6833333333333158</v>
      </c>
      <c r="V58" s="110">
        <v>31.630076508410507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0"/>
        <v>-333.48877380909926</v>
      </c>
      <c r="AF58" s="108">
        <f t="shared" si="31"/>
        <v>0.90736422949747242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1248</v>
      </c>
      <c r="G59" s="101">
        <f t="shared" si="32"/>
        <v>58568.639999999999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3259.5226424568305</v>
      </c>
      <c r="N59" s="104">
        <f t="shared" si="26"/>
        <v>141.71837575899264</v>
      </c>
      <c r="O59" s="106">
        <f t="shared" si="27"/>
        <v>0</v>
      </c>
      <c r="P59" s="107">
        <f t="shared" si="28"/>
        <v>-14.803363371442146</v>
      </c>
      <c r="Q59" s="108">
        <f t="shared" si="29"/>
        <v>0.9054229562380085</v>
      </c>
      <c r="R59" s="303"/>
      <c r="S59" s="46">
        <v>0.3166666666666666</v>
      </c>
      <c r="T59" s="47">
        <v>0.33261574074074068</v>
      </c>
      <c r="U59" s="109">
        <v>5.3833333333332689</v>
      </c>
      <c r="V59" s="110">
        <v>22.972689014229395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0"/>
        <v>-340.47735754316955</v>
      </c>
      <c r="AF59" s="198">
        <f t="shared" si="31"/>
        <v>0.9054229562380085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2220</v>
      </c>
      <c r="G60" s="101">
        <f t="shared" si="32"/>
        <v>81540.599999999991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3261.0181917882146</v>
      </c>
      <c r="N60" s="104">
        <f t="shared" si="26"/>
        <v>171.63253640990604</v>
      </c>
      <c r="O60" s="106">
        <f t="shared" si="27"/>
        <v>0</v>
      </c>
      <c r="P60" s="107">
        <f t="shared" si="28"/>
        <v>-17.841147800620291</v>
      </c>
      <c r="Q60" s="108">
        <f t="shared" si="29"/>
        <v>0.90583838660783733</v>
      </c>
      <c r="R60" s="303"/>
      <c r="S60" s="46">
        <v>0.33541666666666659</v>
      </c>
      <c r="T60" s="47">
        <v>0.3637731481481481</v>
      </c>
      <c r="U60" s="109">
        <v>5</v>
      </c>
      <c r="V60" s="110">
        <v>40.846138281417666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0"/>
        <v>-338.98180821178539</v>
      </c>
      <c r="AF60" s="198">
        <f t="shared" si="31"/>
        <v>0.90583838660783744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2622</v>
      </c>
      <c r="G61" s="119">
        <f t="shared" si="32"/>
        <v>99111.599999999991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3265.0489188004144</v>
      </c>
      <c r="N61" s="104">
        <f t="shared" si="26"/>
        <v>163.25244594002072</v>
      </c>
      <c r="O61" s="106">
        <f t="shared" si="27"/>
        <v>0</v>
      </c>
      <c r="P61" s="107">
        <f t="shared" si="28"/>
        <v>-16.747554059979279</v>
      </c>
      <c r="Q61" s="108">
        <f t="shared" si="29"/>
        <v>0.90695803300011513</v>
      </c>
      <c r="R61" s="303"/>
      <c r="S61" s="46">
        <v>0.36666666666666659</v>
      </c>
      <c r="T61" s="118">
        <v>0.40011574074074063</v>
      </c>
      <c r="U61" s="109">
        <v>5</v>
      </c>
      <c r="V61" s="110">
        <v>48.183045311860042</v>
      </c>
      <c r="W61" s="111"/>
      <c r="X61" s="114"/>
      <c r="Y61" s="12"/>
      <c r="Z61" s="196"/>
      <c r="AA61" s="294"/>
      <c r="AB61" s="295"/>
      <c r="AC61" s="12">
        <v>1</v>
      </c>
      <c r="AD61" s="196"/>
      <c r="AE61" s="197">
        <f t="shared" si="30"/>
        <v>-334.95108119958559</v>
      </c>
      <c r="AF61" s="198">
        <f t="shared" si="31"/>
        <v>0.90695803300011513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2848</v>
      </c>
      <c r="G62" s="119">
        <f t="shared" si="32"/>
        <v>109591.03999999999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3263.3999999999946</v>
      </c>
      <c r="N62" s="104">
        <f t="shared" si="26"/>
        <v>171.75789473684182</v>
      </c>
      <c r="O62" s="121">
        <f t="shared" si="27"/>
        <v>0</v>
      </c>
      <c r="P62" s="122">
        <f t="shared" si="28"/>
        <v>-17.715789473684509</v>
      </c>
      <c r="Q62" s="123">
        <f t="shared" si="29"/>
        <v>0.90649999999999842</v>
      </c>
      <c r="R62" s="303"/>
      <c r="S62" s="46">
        <v>0.40416666666666656</v>
      </c>
      <c r="T62" s="118">
        <v>0.44052083333333325</v>
      </c>
      <c r="U62" s="109">
        <v>5.8333333333333393</v>
      </c>
      <c r="V62" s="110">
        <v>52.362566648281025</v>
      </c>
      <c r="W62" s="111"/>
      <c r="X62" s="114"/>
      <c r="Y62" s="12"/>
      <c r="Z62" s="196"/>
      <c r="AA62" s="294"/>
      <c r="AB62" s="295"/>
      <c r="AC62" s="12">
        <v>1</v>
      </c>
      <c r="AD62" s="196"/>
      <c r="AE62" s="197">
        <f t="shared" si="30"/>
        <v>-336.60000000000537</v>
      </c>
      <c r="AF62" s="198">
        <f t="shared" si="31"/>
        <v>0.90649999999999853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3243.2318248942365</v>
      </c>
      <c r="N72" s="136">
        <f>M72/L72</f>
        <v>158.75959981999762</v>
      </c>
      <c r="O72" s="137">
        <f>L72-I72</f>
        <v>0</v>
      </c>
      <c r="P72" s="138">
        <f>N72-K72</f>
        <v>-17.464176403778623</v>
      </c>
      <c r="Q72" s="139">
        <f>N72/K72</f>
        <v>0.90089772913728794</v>
      </c>
      <c r="R72" s="304"/>
      <c r="S72" s="140">
        <v>0.25</v>
      </c>
      <c r="T72" s="141">
        <v>0.44052083333333325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7</v>
      </c>
      <c r="AD72" s="189">
        <f>SUM(AD56:AD71)</f>
        <v>0</v>
      </c>
      <c r="AE72" s="166">
        <f>M72-J72</f>
        <v>-356.76817510576348</v>
      </c>
      <c r="AF72" s="139">
        <f>M72/J72</f>
        <v>0.90089772913728794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477</v>
      </c>
      <c r="G73" s="119">
        <f t="shared" ref="G73:G75" si="38">E73*F73</f>
        <v>11233.35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2260.5112411063292</v>
      </c>
      <c r="N73" s="104">
        <f>M73/L73</f>
        <v>376.75187351772155</v>
      </c>
      <c r="O73" s="106">
        <f>L73-I73</f>
        <v>0</v>
      </c>
      <c r="P73" s="107">
        <f>N73-K73</f>
        <v>-39.914793148945137</v>
      </c>
      <c r="Q73" s="108">
        <f>N73/K73</f>
        <v>0.90420449644253165</v>
      </c>
      <c r="R73" s="302">
        <f>Q89</f>
        <v>0.90497537180496235</v>
      </c>
      <c r="S73" s="46">
        <v>0.36041666666666661</v>
      </c>
      <c r="T73" s="118">
        <v>0.36920138888888882</v>
      </c>
      <c r="U73" s="109">
        <v>5</v>
      </c>
      <c r="V73" s="110">
        <v>12.660852766205634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-239.48875889367082</v>
      </c>
      <c r="AF73" s="154">
        <f>M73/J73</f>
        <v>0.90420449644253165</v>
      </c>
      <c r="AG73" s="307">
        <f>AF89</f>
        <v>0.90497537180496224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1876</v>
      </c>
      <c r="G74" s="119">
        <f t="shared" si="38"/>
        <v>43504.44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2260.5530706488262</v>
      </c>
      <c r="N74" s="104">
        <f>M74/L74</f>
        <v>376.75884510813768</v>
      </c>
      <c r="O74" s="121">
        <f>L74-I74</f>
        <v>0</v>
      </c>
      <c r="P74" s="122">
        <f>N74-K74</f>
        <v>-39.907821558529008</v>
      </c>
      <c r="Q74" s="123">
        <f>N74/K74</f>
        <v>0.90422122825953033</v>
      </c>
      <c r="R74" s="303"/>
      <c r="S74" s="46">
        <v>0.37222222222222218</v>
      </c>
      <c r="T74" s="118">
        <v>0.40679398148148144</v>
      </c>
      <c r="U74" s="109">
        <v>5</v>
      </c>
      <c r="V74" s="110">
        <v>49.793124285152444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-239.44692935117382</v>
      </c>
      <c r="AF74" s="108">
        <f>M74/J74</f>
        <v>0.90422122825953044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2802</v>
      </c>
      <c r="G75" s="119">
        <f t="shared" si="38"/>
        <v>100563.78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2965.7969391872966</v>
      </c>
      <c r="N75" s="104">
        <f>M75/L75</f>
        <v>593.15938783745935</v>
      </c>
      <c r="O75" s="121">
        <f>L75-I75</f>
        <v>0</v>
      </c>
      <c r="P75" s="122">
        <f>N75-K75</f>
        <v>-61.440612162540674</v>
      </c>
      <c r="Q75" s="123">
        <f>N75/K75</f>
        <v>0.90614021973336289</v>
      </c>
      <c r="R75" s="303"/>
      <c r="S75" s="46">
        <v>0.4104166666666666</v>
      </c>
      <c r="T75" s="118">
        <v>0.44978009259259255</v>
      </c>
      <c r="U75" s="109">
        <v>5.2166666666666295</v>
      </c>
      <c r="V75" s="110">
        <v>56.686281443823027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-307.20306081270337</v>
      </c>
      <c r="AF75" s="108">
        <f>M75/J75</f>
        <v>0.90614021973336289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2495.6204169808175</v>
      </c>
      <c r="N89" s="136">
        <f>M89/L89</f>
        <v>440.40360299661484</v>
      </c>
      <c r="O89" s="137">
        <f>L89-I89</f>
        <v>0</v>
      </c>
      <c r="P89" s="138">
        <f>N89-K89</f>
        <v>-46.243455826914499</v>
      </c>
      <c r="Q89" s="139">
        <f>N89/K89</f>
        <v>0.90497537180496235</v>
      </c>
      <c r="R89" s="304"/>
      <c r="S89" s="140">
        <v>0.25</v>
      </c>
      <c r="T89" s="141">
        <v>0.44978009259259255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-262.04624968584903</v>
      </c>
      <c r="AF89" s="139">
        <f>M89/J89</f>
        <v>0.90497537180496224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1983</v>
      </c>
      <c r="G90" s="146">
        <f t="shared" ref="G90:G91" si="42">E90*F90</f>
        <v>30756.329999999998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3793.3350696645211</v>
      </c>
      <c r="N90" s="150">
        <f>M90/L90</f>
        <v>632.22251161075349</v>
      </c>
      <c r="O90" s="152">
        <f>L90-I90</f>
        <v>0</v>
      </c>
      <c r="P90" s="153">
        <f>N90-K90</f>
        <v>-67.777488389246514</v>
      </c>
      <c r="Q90" s="154">
        <f>N90/K90</f>
        <v>0.90317501658679067</v>
      </c>
      <c r="R90" s="302">
        <f>Q106</f>
        <v>0.90293995902945767</v>
      </c>
      <c r="S90" s="155">
        <v>0.25</v>
      </c>
      <c r="T90" s="156">
        <v>0.27177083333333335</v>
      </c>
      <c r="U90" s="157"/>
      <c r="V90" s="158">
        <v>31.365539245791563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-406.66493033547886</v>
      </c>
      <c r="AF90" s="154">
        <f>M90/J90</f>
        <v>0.90317501658679078</v>
      </c>
      <c r="AG90" s="307">
        <f>AF106</f>
        <v>0.90293995902945756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2083</v>
      </c>
      <c r="G91" s="101">
        <f t="shared" si="42"/>
        <v>31265.829999999998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3791.3605861829228</v>
      </c>
      <c r="N91" s="104">
        <f>M91/L91</f>
        <v>631.89343103048714</v>
      </c>
      <c r="O91" s="106">
        <f>L91-I91</f>
        <v>0</v>
      </c>
      <c r="P91" s="107">
        <f>N91-K91</f>
        <v>-68.106568969512864</v>
      </c>
      <c r="Q91" s="108">
        <f>N91/K91</f>
        <v>0.90270490147212445</v>
      </c>
      <c r="R91" s="303"/>
      <c r="S91" s="46">
        <v>0.27569444444444441</v>
      </c>
      <c r="T91" s="47">
        <v>0.29857638888888888</v>
      </c>
      <c r="U91" s="109">
        <v>5.649999999999924</v>
      </c>
      <c r="V91" s="110">
        <v>32.9644192787866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-408.63941381707718</v>
      </c>
      <c r="AF91" s="108">
        <f>M91/J91</f>
        <v>0.90270490147212445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3792.347827923722</v>
      </c>
      <c r="N106" s="136">
        <f>M106/L106</f>
        <v>632.05797132062037</v>
      </c>
      <c r="O106" s="137">
        <f>L106-I106</f>
        <v>0</v>
      </c>
      <c r="P106" s="138">
        <f>N106-K106</f>
        <v>-67.942028679379632</v>
      </c>
      <c r="Q106" s="139">
        <f>N106/K106</f>
        <v>0.90293995902945767</v>
      </c>
      <c r="R106" s="304"/>
      <c r="S106" s="140">
        <v>0.25</v>
      </c>
      <c r="T106" s="141">
        <v>0.29857638888888888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-407.65217207627802</v>
      </c>
      <c r="AF106" s="139">
        <f>M106/J106</f>
        <v>0.90293995902945756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1072</v>
      </c>
      <c r="G107" s="146">
        <f t="shared" ref="G107:G109" si="46">E107*F107</f>
        <v>62358.240000000005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02">
        <f>Q123</f>
        <v>0.95102380952380949</v>
      </c>
      <c r="S107" s="155">
        <v>0.70833333333333337</v>
      </c>
      <c r="T107" s="156">
        <v>0.73306712962962961</v>
      </c>
      <c r="U107" s="157"/>
      <c r="V107" s="158">
        <v>35.618562410012181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07">
        <f>AF123</f>
        <v>0.90266666666666662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1364</v>
      </c>
      <c r="G108" s="101">
        <f t="shared" si="46"/>
        <v>69113.88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1805.2000000000003</v>
      </c>
      <c r="N108" s="104">
        <f>M108/L108</f>
        <v>95.010526315789491</v>
      </c>
      <c r="O108" s="106">
        <f>L108-I108</f>
        <v>-1</v>
      </c>
      <c r="P108" s="107">
        <f>N108-K108</f>
        <v>-4.989473684210509</v>
      </c>
      <c r="Q108" s="108">
        <f>N108/K108</f>
        <v>0.9501052631578949</v>
      </c>
      <c r="R108" s="303"/>
      <c r="S108" s="46">
        <v>0.73611111111111116</v>
      </c>
      <c r="T108" s="47">
        <v>0.7675925925925926</v>
      </c>
      <c r="U108" s="109">
        <v>5</v>
      </c>
      <c r="V108" s="110">
        <v>45.335696875692442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-194.79999999999973</v>
      </c>
      <c r="AF108" s="108">
        <f>M108/J108</f>
        <v>0.90260000000000018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962</v>
      </c>
      <c r="G109" s="101">
        <f t="shared" si="46"/>
        <v>55122.6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1805.0000000000002</v>
      </c>
      <c r="N109" s="104">
        <f>M109/L109</f>
        <v>90.250000000000014</v>
      </c>
      <c r="O109" s="106">
        <f>L109-I109</f>
        <v>-1</v>
      </c>
      <c r="P109" s="107">
        <f>N109-K109</f>
        <v>-4.9880952380952266</v>
      </c>
      <c r="Q109" s="108">
        <f>N109/K109</f>
        <v>0.94762500000000016</v>
      </c>
      <c r="R109" s="303"/>
      <c r="S109" s="46">
        <v>0.77083333333333337</v>
      </c>
      <c r="T109" s="47">
        <v>0.79303240740740744</v>
      </c>
      <c r="U109" s="109">
        <v>4.6666666666667034</v>
      </c>
      <c r="V109" s="110">
        <v>31.977839335180054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-194.99999999999977</v>
      </c>
      <c r="AF109" s="108">
        <f>M109/J109</f>
        <v>0.90250000000000008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1805.3333333333333</v>
      </c>
      <c r="N123" s="136">
        <f>M123/L123</f>
        <v>96.714285714285708</v>
      </c>
      <c r="O123" s="137">
        <f>L123-I123</f>
        <v>-1</v>
      </c>
      <c r="P123" s="138">
        <f>N123-K123</f>
        <v>-4.980629539951579</v>
      </c>
      <c r="Q123" s="139">
        <f>N123/K123</f>
        <v>0.95102380952380949</v>
      </c>
      <c r="R123" s="304"/>
      <c r="S123" s="140">
        <v>0.70833333333333337</v>
      </c>
      <c r="T123" s="141">
        <v>0.79303240740740744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" si="52">SUM(AC107:AC122)</f>
        <v>3</v>
      </c>
      <c r="AD123" s="178">
        <f t="shared" ref="AD123" si="53">SUM(AD107:AD122)</f>
        <v>0</v>
      </c>
      <c r="AE123" s="166">
        <f>M123-J123</f>
        <v>-194.66666666666674</v>
      </c>
      <c r="AF123" s="139">
        <f>M123/J123</f>
        <v>0.90266666666666662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529</v>
      </c>
      <c r="G124" s="146">
        <f t="shared" ref="G124:G126" si="54">E124*F124</f>
        <v>25180.400000000001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1802.1015390423556</v>
      </c>
      <c r="N124" s="150">
        <f>M124/L124</f>
        <v>78.352240827928512</v>
      </c>
      <c r="O124" s="152">
        <f>L124-I124</f>
        <v>0</v>
      </c>
      <c r="P124" s="153">
        <f>N124-K124</f>
        <v>-8.6042809112019256</v>
      </c>
      <c r="Q124" s="154">
        <f>N124/K124</f>
        <v>0.90105076952117791</v>
      </c>
      <c r="R124" s="302">
        <f>Q140</f>
        <v>0.90194780388444695</v>
      </c>
      <c r="S124" s="155">
        <v>0.70833333333333337</v>
      </c>
      <c r="T124" s="156">
        <v>0.72055555555555562</v>
      </c>
      <c r="U124" s="157"/>
      <c r="V124" s="158">
        <v>17.612770042284506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-197.89846095764437</v>
      </c>
      <c r="AF124" s="154">
        <f>M124/J124</f>
        <v>0.9010507695211778</v>
      </c>
      <c r="AG124" s="374">
        <f>AF140</f>
        <v>0.90194780388444695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1201</v>
      </c>
      <c r="G125" s="101">
        <f t="shared" si="54"/>
        <v>68300.87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1804.6185642727771</v>
      </c>
      <c r="N125" s="104">
        <f>M125/L125</f>
        <v>78.461676707512055</v>
      </c>
      <c r="O125" s="106">
        <f>L125-I125</f>
        <v>0</v>
      </c>
      <c r="P125" s="107">
        <f>N125-K125</f>
        <v>-8.4948450316183823</v>
      </c>
      <c r="Q125" s="108">
        <f>N125/K125</f>
        <v>0.90230928213638861</v>
      </c>
      <c r="R125" s="303"/>
      <c r="S125" s="46">
        <v>0.72430555555555554</v>
      </c>
      <c r="T125" s="47">
        <v>0.75202546296296291</v>
      </c>
      <c r="U125" s="109">
        <v>5.3999999999998849</v>
      </c>
      <c r="V125" s="110">
        <v>39.930875935014363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-195.38143572722288</v>
      </c>
      <c r="AF125" s="108">
        <f>M125/J125</f>
        <v>0.90230928213638861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1646</v>
      </c>
      <c r="G126" s="101">
        <f t="shared" si="54"/>
        <v>93476.34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1804.9667199915491</v>
      </c>
      <c r="N126" s="104">
        <f>M126/L126</f>
        <v>78.47681391267605</v>
      </c>
      <c r="O126" s="106">
        <f>L126-I126</f>
        <v>0</v>
      </c>
      <c r="P126" s="107">
        <f>N126-K126</f>
        <v>-8.479707826454387</v>
      </c>
      <c r="Q126" s="108">
        <f>N126/K126</f>
        <v>0.90248335999577456</v>
      </c>
      <c r="R126" s="303"/>
      <c r="S126" s="46">
        <v>0.75555555555555554</v>
      </c>
      <c r="T126" s="47">
        <v>0.79354166666666659</v>
      </c>
      <c r="U126" s="109">
        <v>5.0833333333333819</v>
      </c>
      <c r="V126" s="110">
        <v>54.71569027071169</v>
      </c>
      <c r="W126" s="111"/>
      <c r="X126" s="114"/>
      <c r="Y126" s="12"/>
      <c r="Z126" s="196"/>
      <c r="AA126" s="294"/>
      <c r="AB126" s="295"/>
      <c r="AC126" s="12">
        <v>1</v>
      </c>
      <c r="AD126" s="196"/>
      <c r="AE126" s="115">
        <f>M126-J126</f>
        <v>-195.0332800084509</v>
      </c>
      <c r="AF126" s="108">
        <f>M126/J126</f>
        <v>0.90248335999577456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1803.8956077688938</v>
      </c>
      <c r="N140" s="136">
        <f>M140/L140</f>
        <v>78.430243816038868</v>
      </c>
      <c r="O140" s="137">
        <f>L140-I140</f>
        <v>0</v>
      </c>
      <c r="P140" s="138">
        <f>N140-K140</f>
        <v>-8.5262779230915697</v>
      </c>
      <c r="Q140" s="139">
        <f>N140/K140</f>
        <v>0.90194780388444695</v>
      </c>
      <c r="R140" s="304"/>
      <c r="S140" s="140">
        <v>0.70833333333333337</v>
      </c>
      <c r="T140" s="141">
        <v>0.79354166666666659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290"/>
      <c r="AB140" s="291"/>
      <c r="AC140" s="177">
        <f t="shared" ref="AC140" si="60">SUM(AC124:AC139)</f>
        <v>3</v>
      </c>
      <c r="AD140" s="178">
        <f t="shared" ref="AD140" si="61">SUM(AD124:AD139)</f>
        <v>0</v>
      </c>
      <c r="AE140" s="166">
        <f>M140-J140</f>
        <v>-196.1043922311062</v>
      </c>
      <c r="AF140" s="139">
        <f>M140/J140</f>
        <v>0.90194780388444695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217" priority="2" operator="greaterThan">
      <formula>0</formula>
    </cfRule>
  </conditionalFormatting>
  <conditionalFormatting sqref="P5:P140 AE5:AE140">
    <cfRule type="cellIs" dxfId="216" priority="5" operator="lessThan">
      <formula>0</formula>
    </cfRule>
  </conditionalFormatting>
  <conditionalFormatting sqref="Q5:Q140 AF5:AF140">
    <cfRule type="cellIs" dxfId="215" priority="3" operator="greaterThan">
      <formula>1</formula>
    </cfRule>
    <cfRule type="cellIs" dxfId="214" priority="4" operator="lessThan">
      <formula>0.8</formula>
    </cfRule>
  </conditionalFormatting>
  <conditionalFormatting sqref="AG5 R5:R140 AG107:AG124">
    <cfRule type="cellIs" dxfId="213" priority="6" operator="lessThan">
      <formula>0.8</formula>
    </cfRule>
  </conditionalFormatting>
  <conditionalFormatting sqref="AG22">
    <cfRule type="cellIs" dxfId="212" priority="11" operator="lessThan">
      <formula>0.8</formula>
    </cfRule>
  </conditionalFormatting>
  <conditionalFormatting sqref="AG37">
    <cfRule type="cellIs" dxfId="211" priority="10" operator="lessThan">
      <formula>0.8</formula>
    </cfRule>
  </conditionalFormatting>
  <conditionalFormatting sqref="AG39:AG74">
    <cfRule type="cellIs" dxfId="210" priority="8" operator="lessThan">
      <formula>0.8</formula>
    </cfRule>
  </conditionalFormatting>
  <conditionalFormatting sqref="AG80:AG88">
    <cfRule type="cellIs" dxfId="209" priority="9" operator="lessThan">
      <formula>0.8</formula>
    </cfRule>
  </conditionalFormatting>
  <conditionalFormatting sqref="AG90:AG95">
    <cfRule type="cellIs" dxfId="208" priority="7" operator="lessThan">
      <formula>0.8</formula>
    </cfRule>
  </conditionalFormatting>
  <conditionalFormatting sqref="AG139">
    <cfRule type="cellIs" dxfId="207" priority="1" operator="lessThan">
      <formula>0.8</formula>
    </cfRule>
  </conditionalFormatting>
  <dataValidations count="1">
    <dataValidation type="list" allowBlank="1" showInputMessage="1" showErrorMessage="1" sqref="AA5:AB140" xr:uid="{F505E9A9-C7A7-4B08-8316-8990468FB2AE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2638-A60D-4627-AC85-F70900CA9DDB}">
  <sheetPr codeName="工作表49">
    <tabColor theme="9" tint="0.59999389629810485"/>
  </sheetPr>
  <dimension ref="B1:AR42"/>
  <sheetViews>
    <sheetView zoomScale="70" zoomScaleNormal="70" workbookViewId="0">
      <selection activeCell="P42" sqref="P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239</v>
      </c>
      <c r="D3" s="278"/>
      <c r="E3" s="3" t="s">
        <v>2</v>
      </c>
      <c r="F3" s="279">
        <f>'0909(18度C)'!D1+'0909(4度C)'!D1</f>
        <v>160288</v>
      </c>
      <c r="G3" s="280"/>
      <c r="H3" s="3" t="s">
        <v>3</v>
      </c>
      <c r="I3" s="281">
        <f>'0909(18度C)'!F1+'0909(4度C)'!F1</f>
        <v>5097723.5299999993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485.51585890288135</v>
      </c>
      <c r="F6" s="254" t="e">
        <f>AVERAGE(#REF!,D14:K14)</f>
        <v>#REF!</v>
      </c>
      <c r="G6" s="255">
        <f>AVERAGE(D14:K14)</f>
        <v>273.19994438270419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736.40747797094548</v>
      </c>
      <c r="N6" s="256"/>
      <c r="O6" s="244">
        <f>'0909(4度C)'!Y2</f>
        <v>0</v>
      </c>
      <c r="P6" s="244">
        <f>'0909(4度C)'!Z2</f>
        <v>0</v>
      </c>
      <c r="Q6" s="244">
        <f>'0909(4度C)'!AC2</f>
        <v>38</v>
      </c>
      <c r="R6" s="244">
        <f>'0909(4度C)'!AD2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440.24633162211126</v>
      </c>
      <c r="F7" s="250" t="e">
        <f>AVERAGE(#REF!,D15:K15)</f>
        <v>#REF!</v>
      </c>
      <c r="G7" s="251">
        <f>AVERAGE(D15:K15)</f>
        <v>246.79333832427406</v>
      </c>
      <c r="H7" s="252"/>
      <c r="I7" s="251">
        <f>AVERAGE(L15:O15)</f>
        <v>87.577958346942836</v>
      </c>
      <c r="J7" s="252"/>
      <c r="K7" s="251">
        <f>AVERAGE(D33:O33)</f>
        <v>679.73111377181465</v>
      </c>
      <c r="L7" s="252"/>
      <c r="M7" s="251">
        <f>AVERAGE(P33:X33)</f>
        <v>667.27522605674812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0.90534900624769277</v>
      </c>
      <c r="F8" s="258" t="e">
        <f>AVERAGE(D16:K16,#REF!)</f>
        <v>#REF!</v>
      </c>
      <c r="G8" s="236">
        <f>AVERAGE(D16:K16)</f>
        <v>0.90294132595600896</v>
      </c>
      <c r="H8" s="237"/>
      <c r="I8" s="236">
        <f>AVERAGE(L16:O16)</f>
        <v>0.9265393781326996</v>
      </c>
      <c r="J8" s="237"/>
      <c r="K8" s="236">
        <f>AVERAGE(D34:O34)</f>
        <v>0.90351033325975483</v>
      </c>
      <c r="L8" s="237"/>
      <c r="M8" s="236">
        <f>AVERAGE(P34:X34)</f>
        <v>0.90020401373065351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86.206896551724142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76.936267192463092</v>
      </c>
      <c r="F15" s="35">
        <v>94.743256853043405</v>
      </c>
      <c r="G15" s="35">
        <v>77.828330245627313</v>
      </c>
      <c r="H15" s="35">
        <v>158.7847746451724</v>
      </c>
      <c r="I15" s="35">
        <v>440.35600299661485</v>
      </c>
      <c r="J15" s="35">
        <v>632.11139801272327</v>
      </c>
      <c r="K15" s="36" t="s">
        <v>42</v>
      </c>
      <c r="L15" s="34" t="s">
        <v>42</v>
      </c>
      <c r="M15" s="204">
        <v>96.728571428571428</v>
      </c>
      <c r="N15" s="35">
        <v>78.42734526531423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0.90252159591158621</v>
      </c>
      <c r="F16" s="42">
        <f t="shared" si="0"/>
        <v>0.90338330017480328</v>
      </c>
      <c r="G16" s="42">
        <f t="shared" si="0"/>
        <v>0.90280863084927676</v>
      </c>
      <c r="H16" s="42">
        <f t="shared" si="0"/>
        <v>0.90104058628014494</v>
      </c>
      <c r="I16" s="42">
        <f t="shared" si="0"/>
        <v>0.90487755964492367</v>
      </c>
      <c r="J16" s="42">
        <f t="shared" si="0"/>
        <v>0.90301628287531899</v>
      </c>
      <c r="K16" s="43" t="s">
        <v>42</v>
      </c>
      <c r="L16" s="41" t="s">
        <v>42</v>
      </c>
      <c r="M16" s="44">
        <f>M15/M14</f>
        <v>0.95116428571428568</v>
      </c>
      <c r="N16" s="42">
        <f>N15/N14</f>
        <v>0.90191447055111362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0.60165509259259253</v>
      </c>
      <c r="F18" s="47">
        <v>0.53192129629629614</v>
      </c>
      <c r="G18" s="47">
        <v>0.55665509259259249</v>
      </c>
      <c r="H18" s="47">
        <v>0.51127314814814806</v>
      </c>
      <c r="I18" s="47">
        <v>0.46405092592592589</v>
      </c>
      <c r="J18" s="47">
        <v>0.29957175925925922</v>
      </c>
      <c r="K18" s="47" t="s">
        <v>42</v>
      </c>
      <c r="L18" s="46" t="s">
        <v>42</v>
      </c>
      <c r="M18" s="48">
        <v>0.82828703703703699</v>
      </c>
      <c r="N18" s="47">
        <v>0.84034722222222213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6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1073.6842105263158</v>
      </c>
      <c r="X32" s="31">
        <v>830.76923076923083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287.57665888432274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761.2969317348394</v>
      </c>
      <c r="N33" s="35">
        <v>918.92708275385894</v>
      </c>
      <c r="O33" s="35">
        <v>751.12378171423745</v>
      </c>
      <c r="P33" s="34">
        <v>260.11669170519809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684.42036428688834</v>
      </c>
      <c r="W33" s="35">
        <v>975.01799534682755</v>
      </c>
      <c r="X33" s="37">
        <v>749.54585288807857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0.87870645770209732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0.92278415967859317</v>
      </c>
      <c r="N34" s="42">
        <f>N33/N32</f>
        <v>0.90758230395442852</v>
      </c>
      <c r="O34" s="42">
        <f>O33/O32</f>
        <v>0.90496841170390041</v>
      </c>
      <c r="P34" s="41">
        <f>P33/P32</f>
        <v>0.86705563901732696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0.92342430102199224</v>
      </c>
      <c r="W34" s="42">
        <f>W33/W32</f>
        <v>0.90810499566616287</v>
      </c>
      <c r="X34" s="45">
        <f>X33/X32</f>
        <v>0.90223111921713151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0.46405092592592589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0.41104166666666653</v>
      </c>
      <c r="N36" s="47">
        <v>0.51726851851851863</v>
      </c>
      <c r="O36" s="47">
        <v>0.49083333333333345</v>
      </c>
      <c r="P36" s="46">
        <v>0.72201388888888896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0.82740740740740737</v>
      </c>
      <c r="W36" s="47">
        <v>1.0645601851851847</v>
      </c>
      <c r="X36" s="49">
        <v>1.0414583333333327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3.1666666666666665</v>
      </c>
      <c r="X37" s="59">
        <v>4.333333333333333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B550-0940-447B-800C-D0728266BBE3}">
  <sheetPr codeName="工作表50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6" sqref="L46"/>
      <selection pane="bottomLeft" activeCell="L46" sqref="L4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87448</v>
      </c>
      <c r="E1" s="86" t="s">
        <v>3</v>
      </c>
      <c r="F1" s="87">
        <f>SUM(G5:G140)</f>
        <v>1790403.0899999996</v>
      </c>
      <c r="G1" s="88" t="s">
        <v>84</v>
      </c>
      <c r="H1" s="89">
        <f>L21+L38+L55+L72+L89+L106+L123+L140</f>
        <v>46.464285714285708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46274</v>
      </c>
      <c r="B2" s="348"/>
      <c r="C2" s="90" t="s">
        <v>40</v>
      </c>
      <c r="D2" s="91">
        <f>AVERAGE(N21,N38,N55,N72,N89,N106,N123,N140)</f>
        <v>673.50316991428144</v>
      </c>
      <c r="E2" s="91" t="s">
        <v>91</v>
      </c>
      <c r="F2" s="92">
        <f>F1/D1</f>
        <v>20.473916956362633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1266</v>
      </c>
      <c r="G5" s="146">
        <f t="shared" ref="G5:G9" si="0">E5*F5</f>
        <v>32460.240000000002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3218.6895511531816</v>
      </c>
      <c r="N5" s="150">
        <f>M5/L5</f>
        <v>321.86895511531816</v>
      </c>
      <c r="O5" s="152">
        <f>L5-I5</f>
        <v>0</v>
      </c>
      <c r="P5" s="153">
        <f>N5-K5</f>
        <v>-38.131044884681842</v>
      </c>
      <c r="Q5" s="154">
        <f>N5/K5</f>
        <v>0.89408043087588374</v>
      </c>
      <c r="R5" s="302">
        <f>Q21</f>
        <v>0.87870645770209732</v>
      </c>
      <c r="S5" s="155">
        <v>0.25</v>
      </c>
      <c r="T5" s="156">
        <v>0.2663773148148148</v>
      </c>
      <c r="U5" s="157"/>
      <c r="V5" s="158">
        <v>23.599666508000219</v>
      </c>
      <c r="W5" s="159"/>
      <c r="X5" s="160"/>
      <c r="Y5" s="305"/>
      <c r="Z5" s="306"/>
      <c r="AA5" s="113">
        <f>M5-J5</f>
        <v>-381.31044884681842</v>
      </c>
      <c r="AB5" s="154">
        <f>M5/J5</f>
        <v>0.89408043087588374</v>
      </c>
      <c r="AC5" s="307">
        <f>AB21</f>
        <v>0.87870645770209721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2101</v>
      </c>
      <c r="G6" s="101">
        <f t="shared" si="0"/>
        <v>62021.52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3158.9466732841934</v>
      </c>
      <c r="N6" s="104">
        <f>M6/L6</f>
        <v>287.17697029856305</v>
      </c>
      <c r="O6" s="106">
        <f>L6-I6</f>
        <v>0</v>
      </c>
      <c r="P6" s="107">
        <f>N6-K6</f>
        <v>-40.095756974164203</v>
      </c>
      <c r="Q6" s="108">
        <f>N6/K6</f>
        <v>0.87748518702338718</v>
      </c>
      <c r="R6" s="303"/>
      <c r="S6" s="46">
        <v>0.27013888888888887</v>
      </c>
      <c r="T6" s="47">
        <v>0.29784722222222221</v>
      </c>
      <c r="U6" s="109">
        <v>5.4166666666666607</v>
      </c>
      <c r="V6" s="110">
        <v>39.905706882016446</v>
      </c>
      <c r="W6" s="111"/>
      <c r="X6" s="114"/>
      <c r="Y6" s="294"/>
      <c r="Z6" s="295"/>
      <c r="AA6" s="115">
        <f>M6-J6</f>
        <v>-441.05332671580663</v>
      </c>
      <c r="AB6" s="108">
        <f>M6/J6</f>
        <v>0.87748518702338707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2490</v>
      </c>
      <c r="G7" s="101">
        <f t="shared" si="0"/>
        <v>74326.5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3158.3720070652676</v>
      </c>
      <c r="N7" s="104">
        <f>M7/L7</f>
        <v>287.12472791502432</v>
      </c>
      <c r="O7" s="106">
        <f>L7-I7</f>
        <v>0</v>
      </c>
      <c r="P7" s="107">
        <f>N7-K7</f>
        <v>-40.147999357702929</v>
      </c>
      <c r="Q7" s="108">
        <f>N7/K7</f>
        <v>0.87732555751812991</v>
      </c>
      <c r="R7" s="303"/>
      <c r="S7" s="46">
        <v>0.30138888888888887</v>
      </c>
      <c r="T7" s="47">
        <v>0.33423611111111107</v>
      </c>
      <c r="U7" s="109">
        <v>5.0999999999999979</v>
      </c>
      <c r="V7" s="110">
        <v>47.302850856641555</v>
      </c>
      <c r="W7" s="111"/>
      <c r="X7" s="114"/>
      <c r="Y7" s="294"/>
      <c r="Z7" s="295"/>
      <c r="AA7" s="115">
        <f>M7-J7</f>
        <v>-441.62799293473245</v>
      </c>
      <c r="AB7" s="108">
        <f>M7/J7</f>
        <v>0.87732555751812991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402</v>
      </c>
      <c r="G8" s="101">
        <f t="shared" si="0"/>
        <v>12060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3159.1992170292506</v>
      </c>
      <c r="N8" s="104">
        <f>M8/L8</f>
        <v>287.19992882084097</v>
      </c>
      <c r="O8" s="106">
        <f>L8-I8</f>
        <v>0</v>
      </c>
      <c r="P8" s="107">
        <f>N8-K8</f>
        <v>-40.072798451886285</v>
      </c>
      <c r="Q8" s="108">
        <f>N8/K8</f>
        <v>0.8775553380636808</v>
      </c>
      <c r="R8" s="303"/>
      <c r="S8" s="46">
        <v>0.33819444444444441</v>
      </c>
      <c r="T8" s="47">
        <v>0.34349537037037031</v>
      </c>
      <c r="U8" s="109">
        <v>5.7000000000000117</v>
      </c>
      <c r="V8" s="110">
        <v>7.6348461565779999</v>
      </c>
      <c r="W8" s="111"/>
      <c r="X8" s="114"/>
      <c r="Y8" s="294"/>
      <c r="Z8" s="295"/>
      <c r="AA8" s="115">
        <f>M8-J8</f>
        <v>-440.80078297074942</v>
      </c>
      <c r="AB8" s="108">
        <f>M8/J8</f>
        <v>0.87755533806368069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843</v>
      </c>
      <c r="G9" s="101">
        <f t="shared" si="0"/>
        <v>24084.510000000002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3121.5087901058582</v>
      </c>
      <c r="N9" s="104">
        <f>M9/L9</f>
        <v>260.1257325088215</v>
      </c>
      <c r="O9" s="106">
        <f>L9-I9</f>
        <v>0</v>
      </c>
      <c r="P9" s="107">
        <f>N9-K9</f>
        <v>-39.8742674911785</v>
      </c>
      <c r="Q9" s="108">
        <f>N9/K9</f>
        <v>0.86708577502940498</v>
      </c>
      <c r="R9" s="303"/>
      <c r="S9" s="46">
        <v>0.34652777777777771</v>
      </c>
      <c r="T9" s="47">
        <v>0.35777777777777769</v>
      </c>
      <c r="U9" s="109">
        <v>5</v>
      </c>
      <c r="V9" s="110">
        <v>16.2037025685533</v>
      </c>
      <c r="W9" s="111"/>
      <c r="X9" s="114"/>
      <c r="Y9" s="294"/>
      <c r="Z9" s="295"/>
      <c r="AA9" s="115">
        <f>M9-J9</f>
        <v>-478.49120989414178</v>
      </c>
      <c r="AB9" s="108">
        <f>M9/J9</f>
        <v>0.86708577502940509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3163.3432477275501</v>
      </c>
      <c r="N21" s="136">
        <f>M21/L21</f>
        <v>287.57665888432274</v>
      </c>
      <c r="O21" s="137">
        <f>L21-I21</f>
        <v>0</v>
      </c>
      <c r="P21" s="138">
        <f>N21-K21</f>
        <v>-39.696068388404512</v>
      </c>
      <c r="Q21" s="139">
        <f>N21/K21</f>
        <v>0.87870645770209732</v>
      </c>
      <c r="R21" s="304"/>
      <c r="S21" s="140">
        <v>0.25</v>
      </c>
      <c r="T21" s="141">
        <v>0.46405092592592589</v>
      </c>
      <c r="U21" s="142"/>
      <c r="V21" s="164"/>
      <c r="W21" s="165"/>
      <c r="X21" s="136"/>
      <c r="Y21" s="290"/>
      <c r="Z21" s="291"/>
      <c r="AA21" s="166">
        <f>M21-J21</f>
        <v>-436.65675227244992</v>
      </c>
      <c r="AB21" s="139">
        <f>M21/J21</f>
        <v>0.87870645770209721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1621</v>
      </c>
      <c r="G22" s="146">
        <f t="shared" ref="G22:G24" si="5">E22*F22</f>
        <v>30037.13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3045.2017580921793</v>
      </c>
      <c r="N22" s="150">
        <f>M22/L22</f>
        <v>1015.0672526973931</v>
      </c>
      <c r="O22" s="152">
        <f>L22-I22</f>
        <v>0</v>
      </c>
      <c r="P22" s="153">
        <f>N22-K22</f>
        <v>-84.932747302606913</v>
      </c>
      <c r="Q22" s="154">
        <f>N22/K22</f>
        <v>0.92278841154308466</v>
      </c>
      <c r="R22" s="302">
        <f>Q38</f>
        <v>0.92278415967859317</v>
      </c>
      <c r="S22" s="155">
        <v>0.31736111111111104</v>
      </c>
      <c r="T22" s="156">
        <v>0.33953703703703697</v>
      </c>
      <c r="U22" s="157"/>
      <c r="V22" s="110">
        <v>31.938770474417911</v>
      </c>
      <c r="W22" s="159"/>
      <c r="X22" s="160"/>
      <c r="Y22" s="305"/>
      <c r="Z22" s="306"/>
      <c r="AA22" s="113">
        <f>M22-J22</f>
        <v>-254.79824190782074</v>
      </c>
      <c r="AB22" s="154">
        <f>M22/J22</f>
        <v>0.92278841154308466</v>
      </c>
      <c r="AC22" s="307">
        <f>AB38</f>
        <v>0.92278415967859317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2227</v>
      </c>
      <c r="G23" s="101">
        <f t="shared" si="5"/>
        <v>39841.03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3045.1822619019886</v>
      </c>
      <c r="N23" s="104">
        <f>M23/L23</f>
        <v>761.29556547549714</v>
      </c>
      <c r="O23" s="106">
        <f>L23-I23</f>
        <v>0</v>
      </c>
      <c r="P23" s="107">
        <f>N23-K23</f>
        <v>-63.704434524502858</v>
      </c>
      <c r="Q23" s="108">
        <f>N23/K23</f>
        <v>0.92278250360666325</v>
      </c>
      <c r="R23" s="303"/>
      <c r="S23" s="46">
        <v>0.34236111111111101</v>
      </c>
      <c r="T23" s="47">
        <v>0.37282407407407397</v>
      </c>
      <c r="U23" s="109">
        <v>5</v>
      </c>
      <c r="V23" s="110">
        <v>43.8791469632896</v>
      </c>
      <c r="W23" s="111"/>
      <c r="X23" s="114"/>
      <c r="Y23" s="294"/>
      <c r="Z23" s="295"/>
      <c r="AA23" s="115">
        <f>M23-J23</f>
        <v>-254.81773809801143</v>
      </c>
      <c r="AB23" s="108">
        <f>M23/J23</f>
        <v>0.92278250360666325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2533</v>
      </c>
      <c r="G24" s="101">
        <f t="shared" si="5"/>
        <v>56536.56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3045.1791608239064</v>
      </c>
      <c r="N24" s="104">
        <f>M24/L24</f>
        <v>609.03583216478125</v>
      </c>
      <c r="O24" s="106">
        <f>L24-I24</f>
        <v>0</v>
      </c>
      <c r="P24" s="107">
        <f>N24-K24</f>
        <v>-50.964167835218745</v>
      </c>
      <c r="Q24" s="108">
        <f>N24/K24</f>
        <v>0.92278156388603216</v>
      </c>
      <c r="R24" s="303"/>
      <c r="S24" s="46">
        <v>0.37638888888888877</v>
      </c>
      <c r="T24" s="47">
        <v>0.41104166666666653</v>
      </c>
      <c r="U24" s="109">
        <v>5.1333333333333098</v>
      </c>
      <c r="V24" s="110">
        <v>49.908393553724494</v>
      </c>
      <c r="W24" s="111"/>
      <c r="X24" s="114"/>
      <c r="Y24" s="294"/>
      <c r="Z24" s="295"/>
      <c r="AA24" s="115">
        <f>M24-J24</f>
        <v>-254.82083917609361</v>
      </c>
      <c r="AB24" s="108">
        <f>M24/J24</f>
        <v>0.92278156388603227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3045.1877269393576</v>
      </c>
      <c r="N38" s="136">
        <f t="shared" ref="N38:N45" si="10">M38/L38</f>
        <v>761.2969317348394</v>
      </c>
      <c r="O38" s="137">
        <f t="shared" ref="O38:O45" si="11">L38-I38</f>
        <v>0</v>
      </c>
      <c r="P38" s="138">
        <f t="shared" ref="P38:P45" si="12">N38-K38</f>
        <v>-63.703068265160596</v>
      </c>
      <c r="Q38" s="139">
        <f t="shared" ref="Q38:Q45" si="13">N38/K38</f>
        <v>0.92278415967859317</v>
      </c>
      <c r="R38" s="304"/>
      <c r="S38" s="140">
        <v>0.31736111111111104</v>
      </c>
      <c r="T38" s="141">
        <v>0.41104166666666653</v>
      </c>
      <c r="U38" s="142"/>
      <c r="V38" s="164"/>
      <c r="W38" s="97"/>
      <c r="X38" s="67"/>
      <c r="Y38" s="290"/>
      <c r="Z38" s="291"/>
      <c r="AA38" s="166">
        <f t="shared" ref="AA38:AA45" si="14">M38-J38</f>
        <v>-254.81227306064238</v>
      </c>
      <c r="AB38" s="139">
        <f t="shared" ref="AB38:AB45" si="15">M38/J38</f>
        <v>0.92278415967859317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1344</v>
      </c>
      <c r="G39" s="146">
        <f t="shared" ref="G39:G45" si="16">E39*F39</f>
        <v>33358.080000000002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3251.0256067804826</v>
      </c>
      <c r="N39" s="150">
        <f t="shared" si="10"/>
        <v>650.20512135609647</v>
      </c>
      <c r="O39" s="152">
        <f t="shared" si="11"/>
        <v>0</v>
      </c>
      <c r="P39" s="153">
        <f t="shared" si="12"/>
        <v>-69.79487864390353</v>
      </c>
      <c r="Q39" s="154">
        <f t="shared" si="13"/>
        <v>0.90306266855013395</v>
      </c>
      <c r="R39" s="302">
        <f>Q55</f>
        <v>0.90758230395442852</v>
      </c>
      <c r="S39" s="155">
        <v>0.25</v>
      </c>
      <c r="T39" s="156">
        <v>0.26722222222222225</v>
      </c>
      <c r="U39" s="157"/>
      <c r="V39" s="158">
        <v>24.804480109850154</v>
      </c>
      <c r="W39" s="159"/>
      <c r="X39" s="160"/>
      <c r="Y39" s="305"/>
      <c r="Z39" s="306"/>
      <c r="AA39" s="113">
        <f t="shared" si="14"/>
        <v>-348.97439321951742</v>
      </c>
      <c r="AB39" s="154">
        <f t="shared" si="15"/>
        <v>0.90306266855013406</v>
      </c>
      <c r="AC39" s="307">
        <f>AB55</f>
        <v>0.90758230395442852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840</v>
      </c>
      <c r="G40" s="101">
        <f t="shared" si="16"/>
        <v>17404.8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3246.9161428160646</v>
      </c>
      <c r="N40" s="104">
        <f t="shared" si="10"/>
        <v>1082.3053809386881</v>
      </c>
      <c r="O40" s="106">
        <f t="shared" si="11"/>
        <v>0</v>
      </c>
      <c r="P40" s="107">
        <f t="shared" si="12"/>
        <v>-117.69461906131187</v>
      </c>
      <c r="Q40" s="108">
        <f t="shared" si="13"/>
        <v>0.90192115078224011</v>
      </c>
      <c r="R40" s="303"/>
      <c r="S40" s="46">
        <v>0.27638888888888891</v>
      </c>
      <c r="T40" s="47">
        <v>0.28716435185185185</v>
      </c>
      <c r="U40" s="109">
        <v>13.199999999999985</v>
      </c>
      <c r="V40" s="110">
        <v>15.52242120927948</v>
      </c>
      <c r="W40" s="111"/>
      <c r="X40" s="114"/>
      <c r="Y40" s="294"/>
      <c r="Z40" s="295"/>
      <c r="AA40" s="115">
        <f t="shared" si="14"/>
        <v>-353.08385718393538</v>
      </c>
      <c r="AB40" s="108">
        <f t="shared" si="15"/>
        <v>0.90192115078224022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891</v>
      </c>
      <c r="G41" s="101">
        <f t="shared" si="16"/>
        <v>16198.38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3245.843239452116</v>
      </c>
      <c r="N41" s="104">
        <f t="shared" si="10"/>
        <v>1081.9477464840386</v>
      </c>
      <c r="O41" s="106">
        <f t="shared" si="11"/>
        <v>0</v>
      </c>
      <c r="P41" s="107">
        <f t="shared" si="12"/>
        <v>-118.05225351596141</v>
      </c>
      <c r="Q41" s="108">
        <f t="shared" si="13"/>
        <v>0.90162312207003215</v>
      </c>
      <c r="R41" s="303"/>
      <c r="S41" s="46">
        <v>0.29722222222222228</v>
      </c>
      <c r="T41" s="47">
        <v>0.30865740740740744</v>
      </c>
      <c r="U41" s="109">
        <v>14.483333333333412</v>
      </c>
      <c r="V41" s="110">
        <v>16.470296331693397</v>
      </c>
      <c r="W41" s="111"/>
      <c r="X41" s="114"/>
      <c r="Y41" s="294"/>
      <c r="Z41" s="295"/>
      <c r="AA41" s="115">
        <f t="shared" si="14"/>
        <v>-354.15676054788401</v>
      </c>
      <c r="AB41" s="108">
        <f t="shared" si="15"/>
        <v>0.90162312207003226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1332</v>
      </c>
      <c r="G42" s="101">
        <f t="shared" si="16"/>
        <v>22737.24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3047.9738128576255</v>
      </c>
      <c r="N42" s="104">
        <f t="shared" si="10"/>
        <v>1015.9912709525419</v>
      </c>
      <c r="O42" s="106">
        <f t="shared" si="11"/>
        <v>0</v>
      </c>
      <c r="P42" s="107">
        <f t="shared" si="12"/>
        <v>-84.008729047458132</v>
      </c>
      <c r="Q42" s="108">
        <f t="shared" si="13"/>
        <v>0.92362842813867441</v>
      </c>
      <c r="R42" s="303"/>
      <c r="S42" s="46">
        <v>0.31875000000000009</v>
      </c>
      <c r="T42" s="47">
        <v>0.33695601851851859</v>
      </c>
      <c r="U42" s="109">
        <v>14.53333333333342</v>
      </c>
      <c r="V42" s="110">
        <v>26.2206977182232</v>
      </c>
      <c r="W42" s="111"/>
      <c r="X42" s="114"/>
      <c r="Y42" s="294"/>
      <c r="Z42" s="295"/>
      <c r="AA42" s="115">
        <f t="shared" si="14"/>
        <v>-252.02618714237451</v>
      </c>
      <c r="AB42" s="108">
        <f t="shared" si="15"/>
        <v>0.92362842813867441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3378</v>
      </c>
      <c r="G43" s="101">
        <f t="shared" si="16"/>
        <v>47393.34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2767.914483824602</v>
      </c>
      <c r="N43" s="104">
        <f t="shared" si="10"/>
        <v>922.63816127486734</v>
      </c>
      <c r="O43" s="106">
        <f t="shared" si="11"/>
        <v>0</v>
      </c>
      <c r="P43" s="107">
        <f t="shared" si="12"/>
        <v>-77.361838725132657</v>
      </c>
      <c r="Q43" s="108">
        <f t="shared" si="13"/>
        <v>0.92263816127486731</v>
      </c>
      <c r="R43" s="303"/>
      <c r="S43" s="46">
        <v>0.34722222222222232</v>
      </c>
      <c r="T43" s="47">
        <v>0.39806712962962976</v>
      </c>
      <c r="U43" s="109">
        <v>14.783333333333379</v>
      </c>
      <c r="V43" s="110">
        <v>73.224805601632696</v>
      </c>
      <c r="W43" s="111"/>
      <c r="X43" s="114"/>
      <c r="Y43" s="294"/>
      <c r="Z43" s="295"/>
      <c r="AA43" s="115">
        <f t="shared" si="14"/>
        <v>-232.08551617539797</v>
      </c>
      <c r="AB43" s="108">
        <f t="shared" si="15"/>
        <v>0.92263816127486731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4873</v>
      </c>
      <c r="G44" s="119">
        <f t="shared" si="16"/>
        <v>69586.44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03"/>
      <c r="S44" s="46">
        <v>0.40833333333333344</v>
      </c>
      <c r="T44" s="118">
        <v>0.47084490740740753</v>
      </c>
      <c r="U44" s="109">
        <v>14.783333333333299</v>
      </c>
      <c r="V44" s="110">
        <v>90.018482791466383</v>
      </c>
      <c r="W44" s="111"/>
      <c r="X44" s="114"/>
      <c r="Y44" s="294"/>
      <c r="Z44" s="295"/>
      <c r="AA44" s="115">
        <f t="shared" si="14"/>
        <v>-352.00035666767326</v>
      </c>
      <c r="AB44" s="108">
        <f t="shared" si="15"/>
        <v>0.90222212314786854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2807</v>
      </c>
      <c r="G45" s="119">
        <f t="shared" si="16"/>
        <v>69501.320000000007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3246.5770570293935</v>
      </c>
      <c r="N45" s="104">
        <f t="shared" si="10"/>
        <v>811.64426425734837</v>
      </c>
      <c r="O45" s="121">
        <f t="shared" si="11"/>
        <v>0</v>
      </c>
      <c r="P45" s="122">
        <f t="shared" si="12"/>
        <v>-88.355735742651632</v>
      </c>
      <c r="Q45" s="123">
        <f t="shared" si="13"/>
        <v>0.90182696028594267</v>
      </c>
      <c r="R45" s="303"/>
      <c r="S45" s="46">
        <v>0.48125000000000012</v>
      </c>
      <c r="T45" s="118">
        <v>0.51726851851851863</v>
      </c>
      <c r="U45" s="109">
        <v>14.983333333333331</v>
      </c>
      <c r="V45" s="110">
        <v>51.876175135083258</v>
      </c>
      <c r="W45" s="111"/>
      <c r="X45" s="114"/>
      <c r="Y45" s="294"/>
      <c r="Z45" s="295"/>
      <c r="AA45" s="115">
        <f t="shared" si="14"/>
        <v>-353.42294297060653</v>
      </c>
      <c r="AB45" s="108">
        <f t="shared" si="15"/>
        <v>0.90182696028594267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3150.6071408703733</v>
      </c>
      <c r="N55" s="136">
        <f t="shared" ref="N55:N62" si="22">M55/L55</f>
        <v>918.92708275385894</v>
      </c>
      <c r="O55" s="137">
        <f t="shared" ref="O55:O62" si="23">L55-I55</f>
        <v>0</v>
      </c>
      <c r="P55" s="138">
        <f t="shared" ref="P55:P62" si="24">N55-K55</f>
        <v>-93.572917246141174</v>
      </c>
      <c r="Q55" s="139">
        <f t="shared" ref="Q55:Q62" si="25">N55/K55</f>
        <v>0.90758230395442852</v>
      </c>
      <c r="R55" s="304"/>
      <c r="S55" s="140">
        <v>0.25</v>
      </c>
      <c r="T55" s="141">
        <v>0.51726851851851863</v>
      </c>
      <c r="U55" s="142"/>
      <c r="V55" s="164"/>
      <c r="W55" s="97"/>
      <c r="X55" s="67"/>
      <c r="Y55" s="290"/>
      <c r="Z55" s="291"/>
      <c r="AA55" s="166">
        <f t="shared" ref="AA55:AA62" si="26">M55-J55</f>
        <v>-320.82143055819824</v>
      </c>
      <c r="AB55" s="139">
        <f t="shared" ref="AB55:AB62" si="27">M55/J55</f>
        <v>0.90758230395442852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1472</v>
      </c>
      <c r="G56" s="146">
        <f t="shared" ref="G56:G62" si="28">E56*F56</f>
        <v>26760.959999999999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3244.6356310719175</v>
      </c>
      <c r="N56" s="150">
        <f t="shared" si="22"/>
        <v>1081.5452103573059</v>
      </c>
      <c r="O56" s="152">
        <f t="shared" si="23"/>
        <v>0</v>
      </c>
      <c r="P56" s="153">
        <f t="shared" si="24"/>
        <v>-118.4547896426941</v>
      </c>
      <c r="Q56" s="154">
        <f t="shared" si="25"/>
        <v>0.90128767529775489</v>
      </c>
      <c r="R56" s="302">
        <f>Q72</f>
        <v>0.90496841170390041</v>
      </c>
      <c r="S56" s="155">
        <v>0.25</v>
      </c>
      <c r="T56" s="156">
        <v>0.26890046296296294</v>
      </c>
      <c r="U56" s="157"/>
      <c r="V56" s="158">
        <v>27.220313786303972</v>
      </c>
      <c r="W56" s="156"/>
      <c r="X56" s="167"/>
      <c r="Y56" s="305"/>
      <c r="Z56" s="306"/>
      <c r="AA56" s="113">
        <f t="shared" si="26"/>
        <v>-355.36436892808251</v>
      </c>
      <c r="AB56" s="154">
        <f t="shared" si="27"/>
        <v>0.90128767529775489</v>
      </c>
      <c r="AC56" s="307">
        <f>AB72</f>
        <v>0.90496841170390052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1295</v>
      </c>
      <c r="G57" s="101">
        <f t="shared" si="28"/>
        <v>38850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3246.2177844542234</v>
      </c>
      <c r="N57" s="104">
        <f t="shared" si="22"/>
        <v>811.55444611355585</v>
      </c>
      <c r="O57" s="106">
        <f t="shared" si="23"/>
        <v>0</v>
      </c>
      <c r="P57" s="107">
        <f t="shared" si="24"/>
        <v>-88.445553886444145</v>
      </c>
      <c r="Q57" s="108">
        <f t="shared" si="25"/>
        <v>0.90172716234839534</v>
      </c>
      <c r="R57" s="303"/>
      <c r="S57" s="46">
        <v>0.27916666666666667</v>
      </c>
      <c r="T57" s="47">
        <v>0.29578703703703701</v>
      </c>
      <c r="U57" s="109">
        <v>14.783333333333379</v>
      </c>
      <c r="V57" s="110">
        <v>23.935547507655425</v>
      </c>
      <c r="W57" s="111"/>
      <c r="X57" s="13"/>
      <c r="Y57" s="294"/>
      <c r="Z57" s="295"/>
      <c r="AA57" s="115">
        <f t="shared" si="26"/>
        <v>-353.78221554577658</v>
      </c>
      <c r="AB57" s="108">
        <f t="shared" si="27"/>
        <v>0.90172716234839534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1399</v>
      </c>
      <c r="G58" s="101">
        <f t="shared" si="28"/>
        <v>41970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3047.4223368871508</v>
      </c>
      <c r="N58" s="104">
        <f t="shared" si="22"/>
        <v>761.85558422178769</v>
      </c>
      <c r="O58" s="106">
        <f t="shared" si="23"/>
        <v>0</v>
      </c>
      <c r="P58" s="107">
        <f t="shared" si="24"/>
        <v>-63.144415778212306</v>
      </c>
      <c r="Q58" s="108">
        <f t="shared" si="25"/>
        <v>0.92346131420822752</v>
      </c>
      <c r="R58" s="303"/>
      <c r="S58" s="46">
        <v>0.30486111111111114</v>
      </c>
      <c r="T58" s="47">
        <v>0.32398148148148154</v>
      </c>
      <c r="U58" s="109">
        <v>13.066666666666737</v>
      </c>
      <c r="V58" s="110">
        <v>27.544590385112869</v>
      </c>
      <c r="W58" s="111"/>
      <c r="X58" s="13"/>
      <c r="Y58" s="294"/>
      <c r="Z58" s="295"/>
      <c r="AA58" s="115">
        <f t="shared" si="26"/>
        <v>-252.57766311284922</v>
      </c>
      <c r="AB58" s="108">
        <f t="shared" si="27"/>
        <v>0.92346131420822752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2349</v>
      </c>
      <c r="G59" s="101">
        <f t="shared" si="28"/>
        <v>55906.200000000004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3252.3474729861359</v>
      </c>
      <c r="N59" s="104">
        <f t="shared" si="22"/>
        <v>813.08686824653398</v>
      </c>
      <c r="O59" s="106">
        <f t="shared" si="23"/>
        <v>0</v>
      </c>
      <c r="P59" s="107">
        <f t="shared" si="24"/>
        <v>-86.913131753466018</v>
      </c>
      <c r="Q59" s="108">
        <f t="shared" si="25"/>
        <v>0.90342985360726002</v>
      </c>
      <c r="R59" s="303"/>
      <c r="S59" s="46">
        <v>0.33402777777777781</v>
      </c>
      <c r="T59" s="47">
        <v>0.36412037037037043</v>
      </c>
      <c r="U59" s="109">
        <v>14.466666666666637</v>
      </c>
      <c r="V59" s="110">
        <v>43.334853108605962</v>
      </c>
      <c r="W59" s="111"/>
      <c r="X59" s="114"/>
      <c r="Y59" s="294"/>
      <c r="Z59" s="295"/>
      <c r="AA59" s="115">
        <f t="shared" si="26"/>
        <v>-347.65252701386407</v>
      </c>
      <c r="AB59" s="108">
        <f t="shared" si="27"/>
        <v>0.90342985360726002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1171</v>
      </c>
      <c r="G60" s="101">
        <f t="shared" si="28"/>
        <v>29310.13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3250.5102238402455</v>
      </c>
      <c r="N60" s="104">
        <f t="shared" si="22"/>
        <v>650.10204476804915</v>
      </c>
      <c r="O60" s="106">
        <f t="shared" si="23"/>
        <v>0</v>
      </c>
      <c r="P60" s="107">
        <f t="shared" si="24"/>
        <v>-69.897955231950846</v>
      </c>
      <c r="Q60" s="108">
        <f t="shared" si="25"/>
        <v>0.90291950662229048</v>
      </c>
      <c r="R60" s="303"/>
      <c r="S60" s="46">
        <v>0.37430555555555561</v>
      </c>
      <c r="T60" s="47">
        <v>0.38930555555555563</v>
      </c>
      <c r="U60" s="109">
        <v>14.666666666666668</v>
      </c>
      <c r="V60" s="110">
        <v>21.615068146745539</v>
      </c>
      <c r="W60" s="111"/>
      <c r="X60" s="114"/>
      <c r="Y60" s="294"/>
      <c r="Z60" s="295"/>
      <c r="AA60" s="115">
        <f t="shared" si="26"/>
        <v>-349.48977615975446</v>
      </c>
      <c r="AB60" s="108">
        <f t="shared" si="27"/>
        <v>0.90291950662229048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2420</v>
      </c>
      <c r="G61" s="119">
        <f t="shared" si="28"/>
        <v>66501.600000000006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3244.7268015640739</v>
      </c>
      <c r="N61" s="104">
        <f t="shared" si="22"/>
        <v>648.94536031281473</v>
      </c>
      <c r="O61" s="106">
        <f t="shared" si="23"/>
        <v>0</v>
      </c>
      <c r="P61" s="107">
        <f t="shared" si="24"/>
        <v>-71.054639687185272</v>
      </c>
      <c r="Q61" s="108">
        <f t="shared" si="25"/>
        <v>0.90131300043446494</v>
      </c>
      <c r="R61" s="303"/>
      <c r="S61" s="46">
        <v>0.39861111111111119</v>
      </c>
      <c r="T61" s="118">
        <v>0.42967592592592602</v>
      </c>
      <c r="U61" s="109">
        <v>13.400000000000016</v>
      </c>
      <c r="V61" s="110">
        <v>44.749530200819507</v>
      </c>
      <c r="W61" s="111"/>
      <c r="X61" s="49"/>
      <c r="Y61" s="294"/>
      <c r="Z61" s="295"/>
      <c r="AA61" s="115">
        <f t="shared" si="26"/>
        <v>-355.27319843592613</v>
      </c>
      <c r="AB61" s="108">
        <f t="shared" si="27"/>
        <v>0.90131300043446494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3995</v>
      </c>
      <c r="G62" s="119">
        <f t="shared" si="28"/>
        <v>66556.7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3247.8532006233813</v>
      </c>
      <c r="N62" s="104">
        <f t="shared" si="22"/>
        <v>649.57064012467629</v>
      </c>
      <c r="O62" s="121">
        <f t="shared" si="23"/>
        <v>0</v>
      </c>
      <c r="P62" s="122">
        <f t="shared" si="24"/>
        <v>-70.429359875323712</v>
      </c>
      <c r="Q62" s="123">
        <f t="shared" si="25"/>
        <v>0.90218144461760597</v>
      </c>
      <c r="R62" s="303"/>
      <c r="S62" s="46">
        <v>0.43958333333333344</v>
      </c>
      <c r="T62" s="118">
        <v>0.49083333333333345</v>
      </c>
      <c r="U62" s="109">
        <v>14.266666666666685</v>
      </c>
      <c r="V62" s="110">
        <v>73.802596728815473</v>
      </c>
      <c r="W62" s="111"/>
      <c r="X62" s="114"/>
      <c r="Y62" s="294"/>
      <c r="Z62" s="295"/>
      <c r="AA62" s="115">
        <f t="shared" si="26"/>
        <v>-352.14679937661867</v>
      </c>
      <c r="AB62" s="108">
        <f t="shared" si="27"/>
        <v>0.90218144461760597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3219.1019216324462</v>
      </c>
      <c r="N72" s="136">
        <f>M72/L72</f>
        <v>751.12378171423745</v>
      </c>
      <c r="O72" s="137">
        <f>L72-I72</f>
        <v>0</v>
      </c>
      <c r="P72" s="138">
        <f>N72-K72</f>
        <v>-78.876218285762661</v>
      </c>
      <c r="Q72" s="139">
        <f>N72/K72</f>
        <v>0.90496841170390041</v>
      </c>
      <c r="R72" s="304"/>
      <c r="S72" s="140">
        <v>0.25</v>
      </c>
      <c r="T72" s="141">
        <v>0.49083333333333345</v>
      </c>
      <c r="U72" s="142"/>
      <c r="V72" s="164"/>
      <c r="W72" s="165"/>
      <c r="X72" s="136"/>
      <c r="Y72" s="290"/>
      <c r="Z72" s="291"/>
      <c r="AA72" s="166">
        <f>M72-J72</f>
        <v>-338.04093551041115</v>
      </c>
      <c r="AB72" s="139">
        <f>M72/J72</f>
        <v>0.90496841170390052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1025</v>
      </c>
      <c r="G73" s="146">
        <f t="shared" ref="G73" si="33">E73*F73</f>
        <v>29284.25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3121.4003004623769</v>
      </c>
      <c r="N73" s="150">
        <f>M73/L73</f>
        <v>260.11669170519809</v>
      </c>
      <c r="O73" s="152">
        <f>L73-I73</f>
        <v>0</v>
      </c>
      <c r="P73" s="153">
        <f>N73-K73</f>
        <v>-39.883308294801907</v>
      </c>
      <c r="Q73" s="154">
        <f>N73/K73</f>
        <v>0.86705563901732696</v>
      </c>
      <c r="R73" s="302">
        <f>Q89</f>
        <v>0.86705563901732696</v>
      </c>
      <c r="S73" s="155">
        <v>0.70833333333333337</v>
      </c>
      <c r="T73" s="156">
        <v>0.72201388888888896</v>
      </c>
      <c r="U73" s="157"/>
      <c r="V73" s="158">
        <v>19.702695610969837</v>
      </c>
      <c r="W73" s="156"/>
      <c r="X73" s="167"/>
      <c r="Y73" s="305"/>
      <c r="Z73" s="306"/>
      <c r="AA73" s="113">
        <f>M73-J73</f>
        <v>-478.59969953762311</v>
      </c>
      <c r="AB73" s="154">
        <f>M73/J73</f>
        <v>0.86705563901732696</v>
      </c>
      <c r="AC73" s="307">
        <f>AB89</f>
        <v>0.86705563901732696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3121.4003004623769</v>
      </c>
      <c r="N89" s="136">
        <f>M89/L89</f>
        <v>260.11669170519809</v>
      </c>
      <c r="O89" s="137">
        <f>L89-I89</f>
        <v>0</v>
      </c>
      <c r="P89" s="138">
        <f>N89-K89</f>
        <v>-39.883308294801907</v>
      </c>
      <c r="Q89" s="139">
        <f>N89/K89</f>
        <v>0.86705563901732696</v>
      </c>
      <c r="R89" s="304"/>
      <c r="S89" s="140">
        <v>0.70833333333333337</v>
      </c>
      <c r="T89" s="141">
        <v>0.72201388888888896</v>
      </c>
      <c r="U89" s="142"/>
      <c r="V89" s="164"/>
      <c r="W89" s="165"/>
      <c r="X89" s="136"/>
      <c r="Y89" s="290"/>
      <c r="Z89" s="291"/>
      <c r="AA89" s="166">
        <f>M89-J89</f>
        <v>-478.59969953762311</v>
      </c>
      <c r="AB89" s="139">
        <f>M89/J89</f>
        <v>0.86705563901732696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891</v>
      </c>
      <c r="G90" s="146">
        <f t="shared" ref="G90:G93" si="37">E90*F90</f>
        <v>21865.14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2771.0923800015953</v>
      </c>
      <c r="N90" s="150">
        <f>M90/L90</f>
        <v>692.77309500039883</v>
      </c>
      <c r="O90" s="152">
        <f>L90-I90</f>
        <v>0</v>
      </c>
      <c r="P90" s="153">
        <f>N90-K90</f>
        <v>-57.226904999601174</v>
      </c>
      <c r="Q90" s="154">
        <f>N90/K90</f>
        <v>0.92369746000053177</v>
      </c>
      <c r="R90" s="302">
        <f>Q106</f>
        <v>0.92342430102199224</v>
      </c>
      <c r="S90" s="155">
        <v>0.70833333333333337</v>
      </c>
      <c r="T90" s="156">
        <v>0.72172453703703709</v>
      </c>
      <c r="U90" s="157"/>
      <c r="V90" s="158">
        <v>19.2920309643265</v>
      </c>
      <c r="W90" s="159"/>
      <c r="X90" s="160"/>
      <c r="Y90" s="305"/>
      <c r="Z90" s="306"/>
      <c r="AA90" s="113">
        <f>M90-J90</f>
        <v>-228.9076199984047</v>
      </c>
      <c r="AB90" s="154">
        <f>M90/J90</f>
        <v>0.92369746000053177</v>
      </c>
      <c r="AC90" s="307">
        <f>AB106</f>
        <v>0.92342430102199224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706</v>
      </c>
      <c r="G91" s="101">
        <f t="shared" si="37"/>
        <v>17176.98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2773.4343020756473</v>
      </c>
      <c r="N91" s="104">
        <f>M91/L91</f>
        <v>693.35857551891183</v>
      </c>
      <c r="O91" s="106">
        <f>L91-I91</f>
        <v>0</v>
      </c>
      <c r="P91" s="107">
        <f>N91-K91</f>
        <v>-56.641424481088166</v>
      </c>
      <c r="Q91" s="108">
        <f>N91/K91</f>
        <v>0.92447810069188241</v>
      </c>
      <c r="R91" s="303"/>
      <c r="S91" s="46">
        <v>0.72569444444444442</v>
      </c>
      <c r="T91" s="47">
        <v>0.73629629629629623</v>
      </c>
      <c r="U91" s="109">
        <v>5.7166666666665478</v>
      </c>
      <c r="V91" s="110">
        <v>15.273482399888699</v>
      </c>
      <c r="W91" s="111"/>
      <c r="X91" s="114"/>
      <c r="Y91" s="294"/>
      <c r="Z91" s="295"/>
      <c r="AA91" s="115">
        <f>M91-J91</f>
        <v>-226.56569792435266</v>
      </c>
      <c r="AB91" s="108">
        <f>M91/J91</f>
        <v>0.92447810069188241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2177</v>
      </c>
      <c r="G92" s="101">
        <f t="shared" si="37"/>
        <v>48590.64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3043.6825488529253</v>
      </c>
      <c r="N92" s="104">
        <f>M92/L92</f>
        <v>608.73650977058503</v>
      </c>
      <c r="O92" s="106">
        <f>L92-I92</f>
        <v>0</v>
      </c>
      <c r="P92" s="107">
        <f>N92-K92</f>
        <v>-51.26349022941497</v>
      </c>
      <c r="Q92" s="108">
        <f>N92/K92</f>
        <v>0.92232804510694699</v>
      </c>
      <c r="R92" s="303"/>
      <c r="S92" s="46">
        <v>0.73958333333333326</v>
      </c>
      <c r="T92" s="47">
        <v>0.76937499999999992</v>
      </c>
      <c r="U92" s="109">
        <v>4.7333333333333272</v>
      </c>
      <c r="V92" s="110">
        <v>42.915119400092117</v>
      </c>
      <c r="W92" s="111"/>
      <c r="X92" s="114"/>
      <c r="Y92" s="294"/>
      <c r="Z92" s="295"/>
      <c r="AA92" s="115">
        <f>M92-J92</f>
        <v>-256.31745114707473</v>
      </c>
      <c r="AB92" s="108">
        <f>M92/J92</f>
        <v>0.9223280451069471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4036</v>
      </c>
      <c r="G93" s="101">
        <f t="shared" si="37"/>
        <v>72204.040000000008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3046.9369619469344</v>
      </c>
      <c r="N93" s="104">
        <f>M93/L93</f>
        <v>761.7342404867336</v>
      </c>
      <c r="O93" s="106">
        <f>L93-I93</f>
        <v>0</v>
      </c>
      <c r="P93" s="107">
        <f>N93-K93</f>
        <v>-63.265759513266403</v>
      </c>
      <c r="Q93" s="108">
        <f>N93/K93</f>
        <v>0.92331423089301046</v>
      </c>
      <c r="R93" s="303"/>
      <c r="S93" s="46">
        <v>0.77222222222222214</v>
      </c>
      <c r="T93" s="47">
        <v>0.82740740740740737</v>
      </c>
      <c r="U93" s="109">
        <v>5</v>
      </c>
      <c r="V93" s="110">
        <v>79.476537593106102</v>
      </c>
      <c r="W93" s="111"/>
      <c r="X93" s="114"/>
      <c r="Y93" s="294"/>
      <c r="Z93" s="295"/>
      <c r="AA93" s="115">
        <f>M93-J93</f>
        <v>-253.06303805306561</v>
      </c>
      <c r="AB93" s="108">
        <f>M93/J93</f>
        <v>0.92331423089301046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2908.7865482192756</v>
      </c>
      <c r="N106" s="136">
        <f t="shared" ref="N106:N118" si="42">M106/L106</f>
        <v>684.42036428688834</v>
      </c>
      <c r="O106" s="137">
        <f t="shared" ref="O106:O118" si="43">L106-I106</f>
        <v>0</v>
      </c>
      <c r="P106" s="138">
        <f t="shared" ref="P106:P118" si="44">N106-K106</f>
        <v>-56.756106301346904</v>
      </c>
      <c r="Q106" s="139">
        <f t="shared" ref="Q106:Q118" si="45">N106/K106</f>
        <v>0.92342430102199224</v>
      </c>
      <c r="R106" s="304"/>
      <c r="S106" s="140">
        <v>0.70833333333333337</v>
      </c>
      <c r="T106" s="141">
        <v>0.82740740740740737</v>
      </c>
      <c r="U106" s="142"/>
      <c r="V106" s="164"/>
      <c r="W106" s="97"/>
      <c r="X106" s="67"/>
      <c r="Y106" s="290"/>
      <c r="Z106" s="291"/>
      <c r="AA106" s="166">
        <f t="shared" ref="AA106:AA118" si="46">M106-J106</f>
        <v>-241.21345178072443</v>
      </c>
      <c r="AB106" s="139">
        <f t="shared" ref="AB106:AB118" si="47">M106/J106</f>
        <v>0.92342430102199224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631</v>
      </c>
      <c r="G107" s="146">
        <f t="shared" ref="G107:G118" si="48">E107*F107</f>
        <v>11471.58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8" si="49">F107/V107*60</f>
        <v>2768.0964197158555</v>
      </c>
      <c r="N107" s="150">
        <f t="shared" si="42"/>
        <v>922.69880657195188</v>
      </c>
      <c r="O107" s="152">
        <f t="shared" si="43"/>
        <v>0</v>
      </c>
      <c r="P107" s="153">
        <f t="shared" si="44"/>
        <v>-77.301193428048123</v>
      </c>
      <c r="Q107" s="154">
        <f t="shared" si="45"/>
        <v>0.92269880657195191</v>
      </c>
      <c r="R107" s="302">
        <f>Q123</f>
        <v>0.90810499566616287</v>
      </c>
      <c r="S107" s="155">
        <v>0.70833333333333337</v>
      </c>
      <c r="T107" s="156">
        <v>0.71782407407407411</v>
      </c>
      <c r="U107" s="157"/>
      <c r="V107" s="158">
        <v>13.677269234677279</v>
      </c>
      <c r="W107" s="159"/>
      <c r="X107" s="160"/>
      <c r="Y107" s="305"/>
      <c r="Z107" s="306"/>
      <c r="AA107" s="113">
        <f t="shared" si="46"/>
        <v>-231.90358028414448</v>
      </c>
      <c r="AB107" s="154">
        <f t="shared" si="47"/>
        <v>0.9226988065719518</v>
      </c>
      <c r="AC107" s="307">
        <f>AB123</f>
        <v>0.90810499566616287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401</v>
      </c>
      <c r="G108" s="101">
        <f t="shared" si="48"/>
        <v>7290.18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3244.4511194961337</v>
      </c>
      <c r="N108" s="104">
        <f t="shared" si="42"/>
        <v>1081.4837064987112</v>
      </c>
      <c r="O108" s="106">
        <f t="shared" si="43"/>
        <v>0</v>
      </c>
      <c r="P108" s="107">
        <f t="shared" si="44"/>
        <v>-118.51629350128883</v>
      </c>
      <c r="Q108" s="108">
        <f t="shared" si="45"/>
        <v>0.90123642208225929</v>
      </c>
      <c r="R108" s="303"/>
      <c r="S108" s="46">
        <v>0.72777777777777775</v>
      </c>
      <c r="T108" s="47">
        <v>0.73291666666666666</v>
      </c>
      <c r="U108" s="109">
        <v>14.333333333333229</v>
      </c>
      <c r="V108" s="110">
        <v>7.4157381676739638</v>
      </c>
      <c r="W108" s="111"/>
      <c r="X108" s="114"/>
      <c r="Y108" s="294"/>
      <c r="Z108" s="295"/>
      <c r="AA108" s="115">
        <f t="shared" si="46"/>
        <v>-355.54888050386626</v>
      </c>
      <c r="AB108" s="108">
        <f t="shared" si="47"/>
        <v>0.9012364220822594</v>
      </c>
      <c r="AC108" s="308"/>
    </row>
    <row r="109" spans="1:29" ht="15.75" customHeight="1">
      <c r="A109" s="311"/>
      <c r="B109" s="98" t="s">
        <v>118</v>
      </c>
      <c r="C109" s="292" t="s">
        <v>133</v>
      </c>
      <c r="D109" s="293"/>
      <c r="E109" s="99">
        <v>16.7</v>
      </c>
      <c r="F109" s="100">
        <v>445</v>
      </c>
      <c r="G109" s="101">
        <f t="shared" si="48"/>
        <v>7431.5</v>
      </c>
      <c r="H109" s="26">
        <v>2</v>
      </c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3245.1556875369401</v>
      </c>
      <c r="N109" s="104">
        <f t="shared" si="42"/>
        <v>1081.7185625123134</v>
      </c>
      <c r="O109" s="106">
        <f t="shared" si="43"/>
        <v>0</v>
      </c>
      <c r="P109" s="107">
        <f t="shared" si="44"/>
        <v>-118.28143748768662</v>
      </c>
      <c r="Q109" s="108">
        <f t="shared" si="45"/>
        <v>0.90143213542692779</v>
      </c>
      <c r="R109" s="303"/>
      <c r="S109" s="46">
        <v>0.74236111111111103</v>
      </c>
      <c r="T109" s="47">
        <v>0.74806712962962951</v>
      </c>
      <c r="U109" s="109">
        <v>13.599999999999888</v>
      </c>
      <c r="V109" s="110">
        <v>8.2276483999031775</v>
      </c>
      <c r="W109" s="111"/>
      <c r="X109" s="114"/>
      <c r="Y109" s="294"/>
      <c r="Z109" s="295"/>
      <c r="AA109" s="115">
        <f t="shared" si="46"/>
        <v>-354.84431246305985</v>
      </c>
      <c r="AB109" s="108">
        <f t="shared" si="47"/>
        <v>0.90143213542692779</v>
      </c>
      <c r="AC109" s="308"/>
    </row>
    <row r="110" spans="1:29" ht="15.75" customHeight="1">
      <c r="A110" s="311"/>
      <c r="B110" s="98" t="s">
        <v>118</v>
      </c>
      <c r="C110" s="292" t="s">
        <v>228</v>
      </c>
      <c r="D110" s="293"/>
      <c r="E110" s="99">
        <v>23.8</v>
      </c>
      <c r="F110" s="100">
        <v>814</v>
      </c>
      <c r="G110" s="101">
        <f t="shared" si="48"/>
        <v>19373.2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3251.0938923860681</v>
      </c>
      <c r="N110" s="104">
        <f t="shared" si="42"/>
        <v>812.77347309651702</v>
      </c>
      <c r="O110" s="106">
        <f t="shared" si="43"/>
        <v>0</v>
      </c>
      <c r="P110" s="107">
        <f t="shared" si="44"/>
        <v>-87.226526903482977</v>
      </c>
      <c r="Q110" s="108">
        <f t="shared" si="45"/>
        <v>0.90308163677390785</v>
      </c>
      <c r="R110" s="303"/>
      <c r="S110" s="46">
        <v>0.75763888888888875</v>
      </c>
      <c r="T110" s="47">
        <v>0.76806712962962953</v>
      </c>
      <c r="U110" s="109">
        <v>13.783333333333303</v>
      </c>
      <c r="V110" s="110">
        <v>15.022635954741672</v>
      </c>
      <c r="W110" s="111"/>
      <c r="X110" s="114"/>
      <c r="Y110" s="294"/>
      <c r="Z110" s="295"/>
      <c r="AA110" s="115">
        <f t="shared" si="46"/>
        <v>-348.90610761393191</v>
      </c>
      <c r="AB110" s="108">
        <f t="shared" si="47"/>
        <v>0.90308163677390785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2233</v>
      </c>
      <c r="G111" s="101">
        <f t="shared" si="48"/>
        <v>31328.989999999998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2768.0663405679907</v>
      </c>
      <c r="N111" s="104">
        <f t="shared" si="42"/>
        <v>922.68878018933026</v>
      </c>
      <c r="O111" s="106">
        <f t="shared" si="43"/>
        <v>0</v>
      </c>
      <c r="P111" s="107">
        <f t="shared" si="44"/>
        <v>-77.311219810669741</v>
      </c>
      <c r="Q111" s="108">
        <f t="shared" si="45"/>
        <v>0.9226887801893302</v>
      </c>
      <c r="R111" s="303"/>
      <c r="S111" s="46">
        <v>0.77777777777777757</v>
      </c>
      <c r="T111" s="47">
        <v>0.81138888888888872</v>
      </c>
      <c r="U111" s="109">
        <v>13.983333333333174</v>
      </c>
      <c r="V111" s="110">
        <v>48.402019141097647</v>
      </c>
      <c r="W111" s="111"/>
      <c r="X111" s="114"/>
      <c r="Y111" s="294"/>
      <c r="Z111" s="295"/>
      <c r="AA111" s="115">
        <f t="shared" si="46"/>
        <v>-231.93365943200934</v>
      </c>
      <c r="AB111" s="108">
        <f t="shared" si="47"/>
        <v>0.9226887801893302</v>
      </c>
      <c r="AC111" s="308"/>
    </row>
    <row r="112" spans="1:29" ht="15.75" customHeight="1">
      <c r="A112" s="311"/>
      <c r="B112" s="98" t="s">
        <v>118</v>
      </c>
      <c r="C112" s="292" t="s">
        <v>141</v>
      </c>
      <c r="D112" s="293"/>
      <c r="E112" s="99">
        <v>14.28</v>
      </c>
      <c r="F112" s="100">
        <v>2891</v>
      </c>
      <c r="G112" s="119">
        <f t="shared" si="48"/>
        <v>41283.479999999996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3248.4784518867391</v>
      </c>
      <c r="N112" s="104">
        <f t="shared" si="42"/>
        <v>1082.826150628913</v>
      </c>
      <c r="O112" s="106">
        <f t="shared" si="43"/>
        <v>0</v>
      </c>
      <c r="P112" s="107">
        <f t="shared" si="44"/>
        <v>-117.17384937108704</v>
      </c>
      <c r="Q112" s="108">
        <f t="shared" si="45"/>
        <v>0.90235512552409414</v>
      </c>
      <c r="R112" s="303"/>
      <c r="S112" s="46">
        <v>0.82152777777777752</v>
      </c>
      <c r="T112" s="118">
        <v>0.85859953703703673</v>
      </c>
      <c r="U112" s="109">
        <v>14.599999999999884</v>
      </c>
      <c r="V112" s="110">
        <v>53.397306637282206</v>
      </c>
      <c r="W112" s="111"/>
      <c r="X112" s="114"/>
      <c r="Y112" s="294"/>
      <c r="Z112" s="295"/>
      <c r="AA112" s="115">
        <f t="shared" si="46"/>
        <v>-351.52154811326091</v>
      </c>
      <c r="AB112" s="108">
        <f t="shared" si="47"/>
        <v>0.90235512552409425</v>
      </c>
      <c r="AC112" s="308"/>
    </row>
    <row r="113" spans="1:29" ht="15.75" customHeight="1">
      <c r="A113" s="311"/>
      <c r="B113" s="98" t="s">
        <v>118</v>
      </c>
      <c r="C113" s="292" t="s">
        <v>140</v>
      </c>
      <c r="D113" s="293"/>
      <c r="E113" s="99">
        <v>18.18</v>
      </c>
      <c r="F113" s="100">
        <v>810</v>
      </c>
      <c r="G113" s="119">
        <f t="shared" si="48"/>
        <v>14725.8</v>
      </c>
      <c r="H113" s="26"/>
      <c r="I113" s="102">
        <v>3</v>
      </c>
      <c r="J113" s="103">
        <v>3000</v>
      </c>
      <c r="K113" s="104">
        <f t="shared" si="38"/>
        <v>1000</v>
      </c>
      <c r="L113" s="105">
        <v>3</v>
      </c>
      <c r="M113" s="103">
        <f t="shared" si="49"/>
        <v>2768.0964197158551</v>
      </c>
      <c r="N113" s="104">
        <f t="shared" si="42"/>
        <v>922.69880657195165</v>
      </c>
      <c r="O113" s="121">
        <f t="shared" si="43"/>
        <v>0</v>
      </c>
      <c r="P113" s="122">
        <f t="shared" si="44"/>
        <v>-77.30119342804835</v>
      </c>
      <c r="Q113" s="123">
        <f t="shared" si="45"/>
        <v>0.92269880657195169</v>
      </c>
      <c r="R113" s="303"/>
      <c r="S113" s="46">
        <v>0.86874999999999969</v>
      </c>
      <c r="T113" s="118">
        <v>0.88093749999999971</v>
      </c>
      <c r="U113" s="109">
        <v>14.61666666666666</v>
      </c>
      <c r="V113" s="110">
        <v>17.557191886035813</v>
      </c>
      <c r="W113" s="111"/>
      <c r="X113" s="114"/>
      <c r="Y113" s="294"/>
      <c r="Z113" s="295"/>
      <c r="AA113" s="115">
        <f t="shared" si="46"/>
        <v>-231.90358028414494</v>
      </c>
      <c r="AB113" s="108">
        <f t="shared" si="47"/>
        <v>0.92269880657195169</v>
      </c>
      <c r="AC113" s="308"/>
    </row>
    <row r="114" spans="1:29" ht="15.75" customHeight="1">
      <c r="A114" s="311"/>
      <c r="B114" s="98" t="s">
        <v>118</v>
      </c>
      <c r="C114" s="292" t="s">
        <v>144</v>
      </c>
      <c r="D114" s="293"/>
      <c r="E114" s="99">
        <v>18.18</v>
      </c>
      <c r="F114" s="100">
        <v>501</v>
      </c>
      <c r="G114" s="119">
        <f t="shared" si="48"/>
        <v>9108.18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3244.4511194961337</v>
      </c>
      <c r="N114" s="104">
        <f t="shared" si="42"/>
        <v>1081.4837064987112</v>
      </c>
      <c r="O114" s="121">
        <f t="shared" si="43"/>
        <v>0</v>
      </c>
      <c r="P114" s="122">
        <f t="shared" si="44"/>
        <v>-118.51629350128883</v>
      </c>
      <c r="Q114" s="123">
        <f t="shared" si="45"/>
        <v>0.90123642208225929</v>
      </c>
      <c r="R114" s="303"/>
      <c r="S114" s="46">
        <v>0.89097222222222183</v>
      </c>
      <c r="T114" s="118">
        <v>0.89739583333333295</v>
      </c>
      <c r="U114" s="109">
        <v>14.449999999999861</v>
      </c>
      <c r="V114" s="110">
        <v>9.2650494314330576</v>
      </c>
      <c r="W114" s="111"/>
      <c r="X114" s="114"/>
      <c r="Y114" s="294"/>
      <c r="Z114" s="295"/>
      <c r="AA114" s="115">
        <f t="shared" si="46"/>
        <v>-355.54888050386626</v>
      </c>
      <c r="AB114" s="108">
        <f t="shared" si="47"/>
        <v>0.9012364220822594</v>
      </c>
      <c r="AC114" s="308"/>
    </row>
    <row r="115" spans="1:29" ht="15.75" customHeight="1">
      <c r="A115" s="311"/>
      <c r="B115" s="98" t="s">
        <v>118</v>
      </c>
      <c r="C115" s="292" t="s">
        <v>133</v>
      </c>
      <c r="D115" s="293"/>
      <c r="E115" s="99">
        <v>16.7</v>
      </c>
      <c r="F115" s="100">
        <v>525</v>
      </c>
      <c r="G115" s="119">
        <f t="shared" si="48"/>
        <v>8767.5</v>
      </c>
      <c r="H115" s="26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3245.1556875369401</v>
      </c>
      <c r="N115" s="104">
        <f t="shared" si="42"/>
        <v>1081.7185625123134</v>
      </c>
      <c r="O115" s="121">
        <f t="shared" si="43"/>
        <v>0</v>
      </c>
      <c r="P115" s="122">
        <f t="shared" si="44"/>
        <v>-118.28143748768662</v>
      </c>
      <c r="Q115" s="123">
        <f t="shared" si="45"/>
        <v>0.90143213542692779</v>
      </c>
      <c r="R115" s="303"/>
      <c r="S115" s="46">
        <v>0.906944444444444</v>
      </c>
      <c r="T115" s="118">
        <v>0.91368055555555516</v>
      </c>
      <c r="U115" s="109">
        <v>13.749999999999911</v>
      </c>
      <c r="V115" s="110">
        <v>9.7067762021329624</v>
      </c>
      <c r="W115" s="111"/>
      <c r="X115" s="114"/>
      <c r="Y115" s="294"/>
      <c r="Z115" s="295"/>
      <c r="AA115" s="115">
        <f t="shared" si="46"/>
        <v>-354.84431246305985</v>
      </c>
      <c r="AB115" s="108">
        <f t="shared" si="47"/>
        <v>0.90143213542692779</v>
      </c>
      <c r="AC115" s="308"/>
    </row>
    <row r="116" spans="1:29" ht="15.75" customHeight="1">
      <c r="A116" s="311"/>
      <c r="B116" s="98" t="s">
        <v>118</v>
      </c>
      <c r="C116" s="292" t="s">
        <v>228</v>
      </c>
      <c r="D116" s="293"/>
      <c r="E116" s="99">
        <v>23.8</v>
      </c>
      <c r="F116" s="100">
        <v>923</v>
      </c>
      <c r="G116" s="119">
        <f t="shared" si="48"/>
        <v>21967.4</v>
      </c>
      <c r="H116" s="60"/>
      <c r="I116" s="102">
        <v>4</v>
      </c>
      <c r="J116" s="103">
        <v>3600</v>
      </c>
      <c r="K116" s="104">
        <f t="shared" si="38"/>
        <v>900</v>
      </c>
      <c r="L116" s="116">
        <v>4</v>
      </c>
      <c r="M116" s="103">
        <f t="shared" si="49"/>
        <v>3251.0938923860676</v>
      </c>
      <c r="N116" s="104">
        <f t="shared" si="42"/>
        <v>812.77347309651691</v>
      </c>
      <c r="O116" s="121">
        <f t="shared" si="43"/>
        <v>0</v>
      </c>
      <c r="P116" s="122">
        <f t="shared" si="44"/>
        <v>-87.226526903483091</v>
      </c>
      <c r="Q116" s="123">
        <f t="shared" si="45"/>
        <v>0.90308163677390763</v>
      </c>
      <c r="R116" s="303"/>
      <c r="S116" s="46">
        <v>0.92361111111111061</v>
      </c>
      <c r="T116" s="118">
        <v>0.93543981481481431</v>
      </c>
      <c r="U116" s="109">
        <v>14.299999999999837</v>
      </c>
      <c r="V116" s="110">
        <v>17.034266567845904</v>
      </c>
      <c r="W116" s="111"/>
      <c r="X116" s="114"/>
      <c r="Y116" s="294"/>
      <c r="Z116" s="295"/>
      <c r="AA116" s="115">
        <f t="shared" si="46"/>
        <v>-348.90610761393236</v>
      </c>
      <c r="AB116" s="108">
        <f t="shared" si="47"/>
        <v>0.90308163677390763</v>
      </c>
      <c r="AC116" s="308"/>
    </row>
    <row r="117" spans="1:29" ht="15.75" customHeight="1">
      <c r="A117" s="311"/>
      <c r="B117" s="98" t="s">
        <v>118</v>
      </c>
      <c r="C117" s="292" t="s">
        <v>139</v>
      </c>
      <c r="D117" s="293"/>
      <c r="E117" s="99">
        <v>14.03</v>
      </c>
      <c r="F117" s="100">
        <v>3448</v>
      </c>
      <c r="G117" s="119">
        <f t="shared" si="48"/>
        <v>48375.439999999995</v>
      </c>
      <c r="H117" s="60"/>
      <c r="I117" s="102">
        <v>3</v>
      </c>
      <c r="J117" s="103">
        <v>3000</v>
      </c>
      <c r="K117" s="104">
        <f t="shared" si="38"/>
        <v>1000</v>
      </c>
      <c r="L117" s="116">
        <v>3</v>
      </c>
      <c r="M117" s="103">
        <f t="shared" si="49"/>
        <v>2768.0663405679902</v>
      </c>
      <c r="N117" s="104">
        <f t="shared" si="42"/>
        <v>922.68878018933003</v>
      </c>
      <c r="O117" s="121">
        <f t="shared" si="43"/>
        <v>0</v>
      </c>
      <c r="P117" s="122">
        <f t="shared" si="44"/>
        <v>-77.311219810669968</v>
      </c>
      <c r="Q117" s="123">
        <f t="shared" si="45"/>
        <v>0.92268878018932998</v>
      </c>
      <c r="R117" s="303"/>
      <c r="S117" s="46">
        <v>0.94513888888888831</v>
      </c>
      <c r="T117" s="118">
        <v>0.9970370370370365</v>
      </c>
      <c r="U117" s="109">
        <v>13.966666666666558</v>
      </c>
      <c r="V117" s="110">
        <v>74.738093147561443</v>
      </c>
      <c r="W117" s="124"/>
      <c r="X117" s="125"/>
      <c r="Y117" s="294"/>
      <c r="Z117" s="295"/>
      <c r="AA117" s="115">
        <f t="shared" si="46"/>
        <v>-231.93365943200979</v>
      </c>
      <c r="AB117" s="108">
        <f t="shared" si="47"/>
        <v>0.92268878018933009</v>
      </c>
      <c r="AC117" s="308"/>
    </row>
    <row r="118" spans="1:29" ht="15.75" customHeight="1">
      <c r="A118" s="311"/>
      <c r="B118" s="98" t="s">
        <v>118</v>
      </c>
      <c r="C118" s="292" t="s">
        <v>141</v>
      </c>
      <c r="D118" s="293"/>
      <c r="E118" s="99">
        <v>14.28</v>
      </c>
      <c r="F118" s="100">
        <v>4492</v>
      </c>
      <c r="G118" s="119">
        <f t="shared" si="48"/>
        <v>64145.759999999995</v>
      </c>
      <c r="H118" s="60"/>
      <c r="I118" s="102">
        <v>3</v>
      </c>
      <c r="J118" s="103">
        <v>3600</v>
      </c>
      <c r="K118" s="104">
        <f t="shared" si="38"/>
        <v>1200</v>
      </c>
      <c r="L118" s="116">
        <v>3</v>
      </c>
      <c r="M118" s="103">
        <f t="shared" si="49"/>
        <v>3248.4784518867391</v>
      </c>
      <c r="N118" s="104">
        <f t="shared" si="42"/>
        <v>1082.826150628913</v>
      </c>
      <c r="O118" s="121">
        <f t="shared" si="43"/>
        <v>0</v>
      </c>
      <c r="P118" s="122">
        <f t="shared" si="44"/>
        <v>-117.17384937108704</v>
      </c>
      <c r="Q118" s="123">
        <f t="shared" si="45"/>
        <v>0.90235512552409414</v>
      </c>
      <c r="R118" s="303"/>
      <c r="S118" s="46">
        <v>1.006944444444444</v>
      </c>
      <c r="T118" s="118">
        <v>1.0645601851851847</v>
      </c>
      <c r="U118" s="109">
        <v>14.266666666666765</v>
      </c>
      <c r="V118" s="110">
        <v>82.96807382036377</v>
      </c>
      <c r="W118" s="124"/>
      <c r="X118" s="125"/>
      <c r="Y118" s="294"/>
      <c r="Z118" s="295"/>
      <c r="AA118" s="115">
        <f t="shared" si="46"/>
        <v>-351.52154811326091</v>
      </c>
      <c r="AB118" s="108">
        <f t="shared" si="47"/>
        <v>0.90235512552409425</v>
      </c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3.1666666666666665</v>
      </c>
      <c r="J123" s="135">
        <f t="shared" si="50"/>
        <v>3400</v>
      </c>
      <c r="K123" s="136">
        <f t="shared" ref="K123" si="51">J123/I123</f>
        <v>1073.6842105263158</v>
      </c>
      <c r="L123" s="134">
        <f t="shared" ref="L123:M123" si="52">AVERAGE(L107:L122)</f>
        <v>3.1666666666666665</v>
      </c>
      <c r="M123" s="135">
        <f t="shared" si="52"/>
        <v>3087.5569852649537</v>
      </c>
      <c r="N123" s="136">
        <f t="shared" ref="N123:N135" si="53">M123/L123</f>
        <v>975.01799534682755</v>
      </c>
      <c r="O123" s="137">
        <f t="shared" ref="O123:O135" si="54">L123-I123</f>
        <v>0</v>
      </c>
      <c r="P123" s="138">
        <f t="shared" ref="P123:P135" si="55">N123-K123</f>
        <v>-98.66621517948829</v>
      </c>
      <c r="Q123" s="139">
        <f t="shared" ref="Q123:Q135" si="56">N123/K123</f>
        <v>0.90810499566616287</v>
      </c>
      <c r="R123" s="304"/>
      <c r="S123" s="140">
        <v>0.70833333333333337</v>
      </c>
      <c r="T123" s="141">
        <v>1.0645601851851847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-312.44301473504629</v>
      </c>
      <c r="AB123" s="139">
        <f t="shared" ref="AB123:AB135" si="58">M123/J123</f>
        <v>0.90810499566616287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764</v>
      </c>
      <c r="G124" s="146">
        <f t="shared" ref="G124:G135" si="59">E124*F124</f>
        <v>19122.920000000002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3245.3252323639035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02">
        <f>Q140</f>
        <v>0.90223111921713151</v>
      </c>
      <c r="S124" s="155">
        <v>0.70833333333333337</v>
      </c>
      <c r="T124" s="156">
        <v>0.71813657407407416</v>
      </c>
      <c r="U124" s="157"/>
      <c r="V124" s="158">
        <v>14.12493254693306</v>
      </c>
      <c r="W124" s="156"/>
      <c r="X124" s="167"/>
      <c r="Y124" s="305"/>
      <c r="Z124" s="306"/>
      <c r="AA124" s="169">
        <f t="shared" si="57"/>
        <v>-354.67476763609648</v>
      </c>
      <c r="AB124" s="154">
        <f t="shared" si="58"/>
        <v>0.90147923121219542</v>
      </c>
      <c r="AC124" s="307">
        <f>AB140</f>
        <v>0.90223111921713162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1099</v>
      </c>
      <c r="G125" s="101">
        <f t="shared" si="59"/>
        <v>27277.18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3248.335870555904</v>
      </c>
      <c r="N125" s="104">
        <f t="shared" si="53"/>
        <v>649.66717411118077</v>
      </c>
      <c r="O125" s="106">
        <f t="shared" si="54"/>
        <v>0</v>
      </c>
      <c r="P125" s="107">
        <f t="shared" si="55"/>
        <v>-70.332825888819229</v>
      </c>
      <c r="Q125" s="108">
        <f t="shared" si="56"/>
        <v>0.90231551959886214</v>
      </c>
      <c r="R125" s="303"/>
      <c r="S125" s="46">
        <v>0.72847222222222219</v>
      </c>
      <c r="T125" s="47">
        <v>0.74255787037037035</v>
      </c>
      <c r="U125" s="109">
        <v>14.883333333333155</v>
      </c>
      <c r="V125" s="110">
        <v>20.299624985736269</v>
      </c>
      <c r="W125" s="111"/>
      <c r="X125" s="13"/>
      <c r="Y125" s="294"/>
      <c r="Z125" s="295"/>
      <c r="AA125" s="170">
        <f t="shared" si="57"/>
        <v>-351.66412944409603</v>
      </c>
      <c r="AB125" s="108">
        <f t="shared" si="58"/>
        <v>0.90231551959886225</v>
      </c>
      <c r="AC125" s="308"/>
    </row>
    <row r="126" spans="1:29" ht="15.75" customHeight="1">
      <c r="A126" s="297"/>
      <c r="B126" s="98" t="s">
        <v>118</v>
      </c>
      <c r="C126" s="292" t="s">
        <v>227</v>
      </c>
      <c r="D126" s="293"/>
      <c r="E126" s="99">
        <v>24.76</v>
      </c>
      <c r="F126" s="100">
        <v>956</v>
      </c>
      <c r="G126" s="101">
        <f t="shared" si="59"/>
        <v>23670.560000000001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3247.6047501443581</v>
      </c>
      <c r="N126" s="104">
        <f t="shared" si="53"/>
        <v>811.90118753608954</v>
      </c>
      <c r="O126" s="106">
        <f t="shared" si="54"/>
        <v>0</v>
      </c>
      <c r="P126" s="107">
        <f t="shared" si="55"/>
        <v>-88.098812463910463</v>
      </c>
      <c r="Q126" s="108">
        <f t="shared" si="56"/>
        <v>0.90211243059565505</v>
      </c>
      <c r="R126" s="303"/>
      <c r="S126" s="46">
        <v>0.75277777777777766</v>
      </c>
      <c r="T126" s="47">
        <v>0.76503472222222213</v>
      </c>
      <c r="U126" s="109">
        <v>14.716666666666516</v>
      </c>
      <c r="V126" s="110">
        <v>17.662247845108094</v>
      </c>
      <c r="W126" s="111"/>
      <c r="X126" s="13"/>
      <c r="Y126" s="294"/>
      <c r="Z126" s="295"/>
      <c r="AA126" s="170">
        <f t="shared" si="57"/>
        <v>-352.39524985564185</v>
      </c>
      <c r="AB126" s="108">
        <f t="shared" si="58"/>
        <v>0.90211243059565505</v>
      </c>
      <c r="AC126" s="308"/>
    </row>
    <row r="127" spans="1:29" ht="15.75" customHeight="1">
      <c r="A127" s="297"/>
      <c r="B127" s="98" t="s">
        <v>118</v>
      </c>
      <c r="C127" s="292" t="s">
        <v>194</v>
      </c>
      <c r="D127" s="293"/>
      <c r="E127" s="99">
        <v>30</v>
      </c>
      <c r="F127" s="100">
        <v>1204</v>
      </c>
      <c r="G127" s="101">
        <f t="shared" si="59"/>
        <v>36120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3248.5027022921031</v>
      </c>
      <c r="N127" s="104">
        <f t="shared" si="53"/>
        <v>812.12567557302577</v>
      </c>
      <c r="O127" s="106">
        <f t="shared" si="54"/>
        <v>0</v>
      </c>
      <c r="P127" s="107">
        <f t="shared" si="55"/>
        <v>-87.874324426974226</v>
      </c>
      <c r="Q127" s="108">
        <f t="shared" si="56"/>
        <v>0.90236186174780642</v>
      </c>
      <c r="R127" s="303"/>
      <c r="S127" s="46">
        <v>0.77430555555555536</v>
      </c>
      <c r="T127" s="47">
        <v>0.78974537037037018</v>
      </c>
      <c r="U127" s="109">
        <v>13.349999999999849</v>
      </c>
      <c r="V127" s="110">
        <v>22.237937480867217</v>
      </c>
      <c r="W127" s="111"/>
      <c r="X127" s="13"/>
      <c r="Y127" s="294"/>
      <c r="Z127" s="295"/>
      <c r="AA127" s="170">
        <f t="shared" si="57"/>
        <v>-351.49729770789691</v>
      </c>
      <c r="AB127" s="108">
        <f t="shared" si="58"/>
        <v>0.90236186174780642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1046</v>
      </c>
      <c r="G128" s="101">
        <f t="shared" si="59"/>
        <v>19016.28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3248.1234114390845</v>
      </c>
      <c r="N128" s="104">
        <f t="shared" si="53"/>
        <v>1082.7078038130282</v>
      </c>
      <c r="O128" s="106">
        <f t="shared" si="54"/>
        <v>0</v>
      </c>
      <c r="P128" s="107">
        <f t="shared" si="55"/>
        <v>-117.29219618697175</v>
      </c>
      <c r="Q128" s="108">
        <f t="shared" si="56"/>
        <v>0.90225650317752359</v>
      </c>
      <c r="R128" s="303"/>
      <c r="S128" s="46">
        <v>0.79999999999999971</v>
      </c>
      <c r="T128" s="47">
        <v>0.81341435185185151</v>
      </c>
      <c r="U128" s="109">
        <v>14.766666666666524</v>
      </c>
      <c r="V128" s="110">
        <v>19.321925940059685</v>
      </c>
      <c r="W128" s="111"/>
      <c r="X128" s="114"/>
      <c r="Y128" s="294"/>
      <c r="Z128" s="295"/>
      <c r="AA128" s="170">
        <f t="shared" si="57"/>
        <v>-351.87658856091548</v>
      </c>
      <c r="AB128" s="108">
        <f t="shared" si="58"/>
        <v>0.90225650317752348</v>
      </c>
      <c r="AC128" s="308"/>
    </row>
    <row r="129" spans="1:29" ht="15.75" customHeight="1">
      <c r="A129" s="298"/>
      <c r="B129" s="98" t="s">
        <v>118</v>
      </c>
      <c r="C129" s="292" t="s">
        <v>137</v>
      </c>
      <c r="D129" s="293"/>
      <c r="E129" s="99">
        <v>16.66</v>
      </c>
      <c r="F129" s="100">
        <v>2375</v>
      </c>
      <c r="G129" s="119">
        <f t="shared" si="59"/>
        <v>39567.5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3250.3002082946909</v>
      </c>
      <c r="N129" s="104">
        <f t="shared" si="53"/>
        <v>650.06004165893819</v>
      </c>
      <c r="O129" s="106">
        <f t="shared" si="54"/>
        <v>0</v>
      </c>
      <c r="P129" s="107">
        <f t="shared" si="55"/>
        <v>-69.939958341061811</v>
      </c>
      <c r="Q129" s="108">
        <f t="shared" si="56"/>
        <v>0.90286116897074753</v>
      </c>
      <c r="R129" s="303"/>
      <c r="S129" s="46">
        <v>0.8229166666666663</v>
      </c>
      <c r="T129" s="118">
        <v>0.85335648148148113</v>
      </c>
      <c r="U129" s="109">
        <v>13.683333333333287</v>
      </c>
      <c r="V129" s="110">
        <v>43.842104072830963</v>
      </c>
      <c r="W129" s="111"/>
      <c r="X129" s="49"/>
      <c r="Y129" s="294"/>
      <c r="Z129" s="295"/>
      <c r="AA129" s="170">
        <f t="shared" si="57"/>
        <v>-349.69979170530905</v>
      </c>
      <c r="AB129" s="108">
        <f t="shared" si="58"/>
        <v>0.90286116897074753</v>
      </c>
      <c r="AC129" s="308"/>
    </row>
    <row r="130" spans="1:29" ht="15.75" customHeight="1">
      <c r="A130" s="298"/>
      <c r="B130" s="98" t="s">
        <v>118</v>
      </c>
      <c r="C130" s="292" t="s">
        <v>146</v>
      </c>
      <c r="D130" s="293"/>
      <c r="E130" s="99">
        <v>25.03</v>
      </c>
      <c r="F130" s="100">
        <v>813</v>
      </c>
      <c r="G130" s="119">
        <f t="shared" si="59"/>
        <v>20349.39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3245.3252323639035</v>
      </c>
      <c r="N130" s="104">
        <f t="shared" si="53"/>
        <v>649.06504647278075</v>
      </c>
      <c r="O130" s="121">
        <f t="shared" si="54"/>
        <v>0</v>
      </c>
      <c r="P130" s="122">
        <f t="shared" si="55"/>
        <v>-70.93495352721925</v>
      </c>
      <c r="Q130" s="123">
        <f t="shared" si="56"/>
        <v>0.90147923121219553</v>
      </c>
      <c r="R130" s="303"/>
      <c r="S130" s="46">
        <v>0.86319444444444404</v>
      </c>
      <c r="T130" s="118">
        <v>0.87362268518518482</v>
      </c>
      <c r="U130" s="109">
        <v>14.16666666666659</v>
      </c>
      <c r="V130" s="110">
        <v>15.030850995623792</v>
      </c>
      <c r="W130" s="111"/>
      <c r="X130" s="114"/>
      <c r="Y130" s="294"/>
      <c r="Z130" s="295"/>
      <c r="AA130" s="170">
        <f t="shared" si="57"/>
        <v>-354.67476763609648</v>
      </c>
      <c r="AB130" s="108">
        <f t="shared" si="58"/>
        <v>0.90147923121219542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1332</v>
      </c>
      <c r="G131" s="119">
        <f t="shared" si="59"/>
        <v>33060.239999999998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3248.335870555904</v>
      </c>
      <c r="N131" s="104">
        <f t="shared" si="53"/>
        <v>649.66717411118077</v>
      </c>
      <c r="O131" s="121">
        <f t="shared" si="54"/>
        <v>0</v>
      </c>
      <c r="P131" s="122">
        <f t="shared" si="55"/>
        <v>-70.332825888819229</v>
      </c>
      <c r="Q131" s="123">
        <f t="shared" si="56"/>
        <v>0.90231551959886214</v>
      </c>
      <c r="R131" s="303"/>
      <c r="S131" s="46">
        <v>0.8840277777777773</v>
      </c>
      <c r="T131" s="118">
        <v>0.90111111111111064</v>
      </c>
      <c r="U131" s="109">
        <v>14.983333333333171</v>
      </c>
      <c r="V131" s="110">
        <v>24.603367134668527</v>
      </c>
      <c r="W131" s="111"/>
      <c r="X131" s="114"/>
      <c r="Y131" s="294"/>
      <c r="Z131" s="295"/>
      <c r="AA131" s="170">
        <f t="shared" si="57"/>
        <v>-351.66412944409603</v>
      </c>
      <c r="AB131" s="108">
        <f t="shared" si="58"/>
        <v>0.90231551959886225</v>
      </c>
      <c r="AC131" s="308"/>
    </row>
    <row r="132" spans="1:29" ht="15.75" customHeight="1">
      <c r="A132" s="298"/>
      <c r="B132" s="98" t="s">
        <v>118</v>
      </c>
      <c r="C132" s="292" t="s">
        <v>227</v>
      </c>
      <c r="D132" s="293"/>
      <c r="E132" s="99">
        <v>24.76</v>
      </c>
      <c r="F132" s="100">
        <v>1205</v>
      </c>
      <c r="G132" s="119">
        <f t="shared" si="59"/>
        <v>29835.800000000003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3247.6047501443586</v>
      </c>
      <c r="N132" s="104">
        <f t="shared" si="53"/>
        <v>811.90118753608965</v>
      </c>
      <c r="O132" s="121">
        <f t="shared" si="54"/>
        <v>0</v>
      </c>
      <c r="P132" s="122">
        <f t="shared" si="55"/>
        <v>-88.098812463910349</v>
      </c>
      <c r="Q132" s="123">
        <f t="shared" si="56"/>
        <v>0.90211243059565516</v>
      </c>
      <c r="R132" s="303"/>
      <c r="S132" s="46">
        <v>0.91111111111111065</v>
      </c>
      <c r="T132" s="118">
        <v>0.92656249999999951</v>
      </c>
      <c r="U132" s="109">
        <v>14.400000000000013</v>
      </c>
      <c r="V132" s="110">
        <v>22.262561352882063</v>
      </c>
      <c r="W132" s="124"/>
      <c r="X132" s="125"/>
      <c r="Y132" s="294"/>
      <c r="Z132" s="295"/>
      <c r="AA132" s="170">
        <f t="shared" si="57"/>
        <v>-352.3952498556414</v>
      </c>
      <c r="AB132" s="108">
        <f t="shared" si="58"/>
        <v>0.90211243059565516</v>
      </c>
      <c r="AC132" s="308"/>
    </row>
    <row r="133" spans="1:29" ht="15.75" customHeight="1">
      <c r="A133" s="298"/>
      <c r="B133" s="98" t="s">
        <v>118</v>
      </c>
      <c r="C133" s="292" t="s">
        <v>194</v>
      </c>
      <c r="D133" s="293"/>
      <c r="E133" s="99">
        <v>30</v>
      </c>
      <c r="F133" s="100">
        <v>1600</v>
      </c>
      <c r="G133" s="119">
        <f t="shared" si="59"/>
        <v>48000</v>
      </c>
      <c r="H133" s="60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3248.5027022921031</v>
      </c>
      <c r="N133" s="104">
        <f t="shared" si="53"/>
        <v>812.12567557302577</v>
      </c>
      <c r="O133" s="121">
        <f t="shared" si="54"/>
        <v>0</v>
      </c>
      <c r="P133" s="122">
        <f t="shared" si="55"/>
        <v>-87.874324426974226</v>
      </c>
      <c r="Q133" s="123">
        <f t="shared" si="56"/>
        <v>0.90236186174780642</v>
      </c>
      <c r="R133" s="303"/>
      <c r="S133" s="46">
        <v>0.936805555555555</v>
      </c>
      <c r="T133" s="118">
        <v>0.95732638888888832</v>
      </c>
      <c r="U133" s="109">
        <v>14.749999999999908</v>
      </c>
      <c r="V133" s="110">
        <v>29.552076386534509</v>
      </c>
      <c r="W133" s="124"/>
      <c r="X133" s="125"/>
      <c r="Y133" s="294"/>
      <c r="Z133" s="295"/>
      <c r="AA133" s="170">
        <f t="shared" si="57"/>
        <v>-351.49729770789691</v>
      </c>
      <c r="AB133" s="108">
        <f t="shared" si="58"/>
        <v>0.90236186174780642</v>
      </c>
      <c r="AC133" s="308"/>
    </row>
    <row r="134" spans="1:29" ht="15.75" customHeight="1">
      <c r="A134" s="298"/>
      <c r="B134" s="98" t="s">
        <v>118</v>
      </c>
      <c r="C134" s="292" t="s">
        <v>143</v>
      </c>
      <c r="D134" s="293"/>
      <c r="E134" s="99">
        <v>18.18</v>
      </c>
      <c r="F134" s="100">
        <v>1551</v>
      </c>
      <c r="G134" s="119">
        <f t="shared" si="59"/>
        <v>28197.18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3248.1234114390841</v>
      </c>
      <c r="N134" s="104">
        <f t="shared" si="53"/>
        <v>1082.707803813028</v>
      </c>
      <c r="O134" s="121">
        <f t="shared" si="54"/>
        <v>0</v>
      </c>
      <c r="P134" s="122">
        <f t="shared" si="55"/>
        <v>-117.29219618697198</v>
      </c>
      <c r="Q134" s="123">
        <f t="shared" si="56"/>
        <v>0.90225650317752337</v>
      </c>
      <c r="R134" s="303"/>
      <c r="S134" s="46">
        <v>0.96736111111111056</v>
      </c>
      <c r="T134" s="118">
        <v>0.9872569444444439</v>
      </c>
      <c r="U134" s="109">
        <v>14.450000000000021</v>
      </c>
      <c r="V134" s="110">
        <v>28.650389228520627</v>
      </c>
      <c r="W134" s="124"/>
      <c r="X134" s="125"/>
      <c r="Y134" s="294"/>
      <c r="Z134" s="295"/>
      <c r="AA134" s="170">
        <f t="shared" si="57"/>
        <v>-351.87658856091593</v>
      </c>
      <c r="AB134" s="108">
        <f t="shared" si="58"/>
        <v>0.90225650317752337</v>
      </c>
      <c r="AC134" s="308"/>
    </row>
    <row r="135" spans="1:29" ht="15.75" customHeight="1">
      <c r="A135" s="298"/>
      <c r="B135" s="98" t="s">
        <v>118</v>
      </c>
      <c r="C135" s="292" t="s">
        <v>137</v>
      </c>
      <c r="D135" s="293"/>
      <c r="E135" s="99">
        <v>16.66</v>
      </c>
      <c r="F135" s="100">
        <v>3505</v>
      </c>
      <c r="G135" s="119">
        <f t="shared" si="59"/>
        <v>58393.3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3250.3002082946919</v>
      </c>
      <c r="N135" s="104">
        <f t="shared" si="53"/>
        <v>650.06004165893842</v>
      </c>
      <c r="O135" s="121">
        <f t="shared" si="54"/>
        <v>0</v>
      </c>
      <c r="P135" s="122">
        <f t="shared" si="55"/>
        <v>-69.939958341061583</v>
      </c>
      <c r="Q135" s="123">
        <f t="shared" si="56"/>
        <v>0.90286116897074775</v>
      </c>
      <c r="R135" s="303"/>
      <c r="S135" s="46">
        <v>0.99652777777777724</v>
      </c>
      <c r="T135" s="118">
        <v>1.0414583333333327</v>
      </c>
      <c r="U135" s="109">
        <v>13.350000000000009</v>
      </c>
      <c r="V135" s="110">
        <v>64.701715694851572</v>
      </c>
      <c r="W135" s="124"/>
      <c r="X135" s="125"/>
      <c r="Y135" s="294"/>
      <c r="Z135" s="295"/>
      <c r="AA135" s="170">
        <f t="shared" si="57"/>
        <v>-349.69979170530814</v>
      </c>
      <c r="AB135" s="108">
        <f t="shared" si="58"/>
        <v>0.90286116897074775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3248.0320291816738</v>
      </c>
      <c r="N140" s="136">
        <f>M140/L140</f>
        <v>749.54585288807857</v>
      </c>
      <c r="O140" s="137">
        <f>L140-I140</f>
        <v>0</v>
      </c>
      <c r="P140" s="138">
        <f>N140-K140</f>
        <v>-81.22337788115226</v>
      </c>
      <c r="Q140" s="139">
        <f>N140/K140</f>
        <v>0.90223111921713151</v>
      </c>
      <c r="R140" s="304"/>
      <c r="S140" s="140">
        <v>0.70833333333333337</v>
      </c>
      <c r="T140" s="141">
        <v>1.0414583333333327</v>
      </c>
      <c r="U140" s="142"/>
      <c r="V140" s="164"/>
      <c r="W140" s="165"/>
      <c r="X140" s="136"/>
      <c r="Y140" s="290"/>
      <c r="Z140" s="291"/>
      <c r="AA140" s="172">
        <f>M140-J140</f>
        <v>-351.96797081832619</v>
      </c>
      <c r="AB140" s="139">
        <f>M140/J140</f>
        <v>0.90223111921713162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06" priority="1" operator="greaterThan">
      <formula>0</formula>
    </cfRule>
  </conditionalFormatting>
  <conditionalFormatting sqref="P5:P140 AA5:AA140">
    <cfRule type="cellIs" dxfId="205" priority="4" operator="lessThan">
      <formula>0</formula>
    </cfRule>
  </conditionalFormatting>
  <conditionalFormatting sqref="Q5:Q140 AB5:AB140">
    <cfRule type="cellIs" dxfId="204" priority="2" operator="greaterThan">
      <formula>1</formula>
    </cfRule>
    <cfRule type="cellIs" dxfId="203" priority="3" operator="lessThan">
      <formula>0.8</formula>
    </cfRule>
  </conditionalFormatting>
  <conditionalFormatting sqref="AC5:AC6 R5:R140 AC73:AC78">
    <cfRule type="cellIs" dxfId="202" priority="5" operator="lessThan">
      <formula>0.8</formula>
    </cfRule>
  </conditionalFormatting>
  <conditionalFormatting sqref="AC12:AC20">
    <cfRule type="cellIs" dxfId="201" priority="12" operator="lessThan">
      <formula>0.8</formula>
    </cfRule>
  </conditionalFormatting>
  <conditionalFormatting sqref="AC22">
    <cfRule type="cellIs" dxfId="200" priority="11" operator="lessThan">
      <formula>0.8</formula>
    </cfRule>
  </conditionalFormatting>
  <conditionalFormatting sqref="AC39">
    <cfRule type="cellIs" dxfId="199" priority="7" operator="lessThan">
      <formula>0.8</formula>
    </cfRule>
  </conditionalFormatting>
  <conditionalFormatting sqref="AC56:AC61">
    <cfRule type="cellIs" dxfId="198" priority="6" operator="lessThan">
      <formula>0.8</formula>
    </cfRule>
  </conditionalFormatting>
  <conditionalFormatting sqref="AC90">
    <cfRule type="cellIs" dxfId="197" priority="10" operator="lessThan">
      <formula>0.8</formula>
    </cfRule>
  </conditionalFormatting>
  <conditionalFormatting sqref="AC107">
    <cfRule type="cellIs" dxfId="196" priority="9" operator="lessThan">
      <formula>0.8</formula>
    </cfRule>
  </conditionalFormatting>
  <conditionalFormatting sqref="AC124:AC129">
    <cfRule type="cellIs" dxfId="195" priority="8" operator="lessThan">
      <formula>0.8</formula>
    </cfRule>
  </conditionalFormatting>
  <dataValidations count="1">
    <dataValidation type="list" allowBlank="1" showInputMessage="1" showErrorMessage="1" sqref="Y5:Z140" xr:uid="{8A6D5384-E745-46FE-833E-EB369F4A558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84CB-3740-4C66-B258-40AA6DE7BC37}">
  <sheetPr codeName="工作表51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6" sqref="L46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72840</v>
      </c>
      <c r="E1" s="86" t="s">
        <v>3</v>
      </c>
      <c r="F1" s="87">
        <f>SUM(G5:G140)</f>
        <v>3307320.44</v>
      </c>
      <c r="G1" s="88" t="s">
        <v>84</v>
      </c>
      <c r="H1" s="89">
        <f>L21+L38+L55+L72+L89+L106+L123+L140</f>
        <v>137.62857142857143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46274</v>
      </c>
      <c r="B2" s="348"/>
      <c r="C2" s="90" t="s">
        <v>40</v>
      </c>
      <c r="D2" s="91">
        <f>AVERAGE(N21,N38,N55,N72,N89,N106,N123,N140)</f>
        <v>206.98949332994127</v>
      </c>
      <c r="E2" s="91" t="s">
        <v>91</v>
      </c>
      <c r="F2" s="92">
        <f>F1/D1</f>
        <v>45.40527786930258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38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3765</v>
      </c>
      <c r="G5" s="146">
        <f t="shared" ref="G5:G7" si="0">E5*F5</f>
        <v>74170.5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1084.5272881768487</v>
      </c>
      <c r="N5" s="150">
        <f>M5/L5</f>
        <v>83.425176013603746</v>
      </c>
      <c r="O5" s="152">
        <f>L5-I5</f>
        <v>0</v>
      </c>
      <c r="P5" s="153">
        <f>N5-K5</f>
        <v>-8.8825162940885605</v>
      </c>
      <c r="Q5" s="154">
        <f>N5/K5</f>
        <v>0.90377274014737397</v>
      </c>
      <c r="R5" s="302">
        <f>Q21</f>
        <v>0.90252159591158621</v>
      </c>
      <c r="S5" s="155">
        <v>0.20833333333333334</v>
      </c>
      <c r="T5" s="156">
        <v>0.35297453703703707</v>
      </c>
      <c r="U5" s="157"/>
      <c r="V5" s="158">
        <v>208.29351410765383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-115.47271182315126</v>
      </c>
      <c r="AF5" s="130">
        <f>M5/J5</f>
        <v>0.90377274014737397</v>
      </c>
      <c r="AG5" s="381">
        <f>AF21</f>
        <v>0.90252159591158632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4147</v>
      </c>
      <c r="G6" s="101">
        <f t="shared" si="0"/>
        <v>234015.21</v>
      </c>
      <c r="H6" s="26"/>
      <c r="I6" s="102">
        <v>24</v>
      </c>
      <c r="J6" s="103">
        <v>2000</v>
      </c>
      <c r="K6" s="104">
        <f t="shared" ref="K6:K43" si="1">J6/I6</f>
        <v>83.333333333333329</v>
      </c>
      <c r="L6" s="105">
        <v>24</v>
      </c>
      <c r="M6" s="103">
        <f>F6/V6*60</f>
        <v>1805.5548219448399</v>
      </c>
      <c r="N6" s="104">
        <f>M6/L6</f>
        <v>75.231450914368324</v>
      </c>
      <c r="O6" s="106">
        <f>L6-I6</f>
        <v>0</v>
      </c>
      <c r="P6" s="107">
        <f>N6-K6</f>
        <v>-8.1018824189650047</v>
      </c>
      <c r="Q6" s="108">
        <f>N6/K6</f>
        <v>0.90277741097241992</v>
      </c>
      <c r="R6" s="303"/>
      <c r="S6" s="46">
        <v>0.3569444444444444</v>
      </c>
      <c r="T6" s="47">
        <v>0.45263888888888881</v>
      </c>
      <c r="U6" s="109">
        <v>5.7166666666665478</v>
      </c>
      <c r="V6" s="110">
        <v>137.80805599244303</v>
      </c>
      <c r="W6" s="111">
        <v>0.45263888888888881</v>
      </c>
      <c r="X6" s="114">
        <v>0.4902777777777777</v>
      </c>
      <c r="Y6" s="12"/>
      <c r="Z6" s="196"/>
      <c r="AA6" s="294"/>
      <c r="AB6" s="295"/>
      <c r="AC6" s="12">
        <v>2</v>
      </c>
      <c r="AD6" s="196"/>
      <c r="AE6" s="115">
        <f>M6-J6</f>
        <v>-194.44517805516011</v>
      </c>
      <c r="AF6" s="108">
        <f>M6/J6</f>
        <v>0.90277741097241992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4820</v>
      </c>
      <c r="G7" s="101">
        <f t="shared" si="0"/>
        <v>286886.40000000002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1803.0301886185603</v>
      </c>
      <c r="N7" s="104">
        <f>M7/L7</f>
        <v>75.126257859106673</v>
      </c>
      <c r="O7" s="106">
        <f>L7-I7</f>
        <v>0</v>
      </c>
      <c r="P7" s="107">
        <f>N7-K7</f>
        <v>-8.2070754742266558</v>
      </c>
      <c r="Q7" s="108">
        <f>N7/K7</f>
        <v>0.90151509430928012</v>
      </c>
      <c r="R7" s="303"/>
      <c r="S7" s="46">
        <v>0.4902777777777777</v>
      </c>
      <c r="T7" s="47">
        <v>0.60165509259259253</v>
      </c>
      <c r="U7" s="109">
        <v>55</v>
      </c>
      <c r="V7" s="110">
        <v>160.396648833472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-196.96981138143974</v>
      </c>
      <c r="AF7" s="108">
        <f>M7/J7</f>
        <v>0.90151509430928012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1564.3707662467496</v>
      </c>
      <c r="N21" s="136">
        <f t="shared" ref="N21:N27" si="5">M21/L21</f>
        <v>76.936267192463092</v>
      </c>
      <c r="O21" s="137">
        <f t="shared" ref="O21:O27" si="6">L21-I21</f>
        <v>0</v>
      </c>
      <c r="P21" s="138">
        <f t="shared" ref="P21:P27" si="7">N21-K21</f>
        <v>-8.3096344468811765</v>
      </c>
      <c r="Q21" s="139">
        <f t="shared" ref="Q21:Q27" si="8">N21/K21</f>
        <v>0.90252159591158621</v>
      </c>
      <c r="R21" s="304"/>
      <c r="S21" s="140">
        <v>0.20833333333333334</v>
      </c>
      <c r="T21" s="141">
        <v>0.60165509259259253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9</v>
      </c>
      <c r="AD21" s="178">
        <f>SUM(AD5:AD20)</f>
        <v>0</v>
      </c>
      <c r="AE21" s="166">
        <f t="shared" ref="AE21:AE27" si="9">M21-J21</f>
        <v>-168.9625670865837</v>
      </c>
      <c r="AF21" s="139">
        <f t="shared" ref="AF21:AF27" si="10">M21/J21</f>
        <v>0.90252159591158632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2055</v>
      </c>
      <c r="G22" s="146">
        <f t="shared" ref="G22:G27" si="11">E22*F22</f>
        <v>74904.75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1895.3783422374986</v>
      </c>
      <c r="N22" s="150">
        <f t="shared" si="5"/>
        <v>94.768917111874927</v>
      </c>
      <c r="O22" s="152">
        <f t="shared" si="6"/>
        <v>0</v>
      </c>
      <c r="P22" s="153">
        <f t="shared" si="7"/>
        <v>-10.231082888125073</v>
      </c>
      <c r="Q22" s="154">
        <f t="shared" si="8"/>
        <v>0.90256111535118977</v>
      </c>
      <c r="R22" s="302">
        <f>Q38</f>
        <v>0.90338330017480328</v>
      </c>
      <c r="S22" s="155">
        <v>0.20833333333333334</v>
      </c>
      <c r="T22" s="156">
        <v>0.25350694444444444</v>
      </c>
      <c r="U22" s="157"/>
      <c r="V22" s="158">
        <v>65.052975045839162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-204.6216577625014</v>
      </c>
      <c r="AF22" s="154">
        <f t="shared" si="10"/>
        <v>0.90256111535118977</v>
      </c>
      <c r="AG22" s="374">
        <f>AF38</f>
        <v>0.91084927786219827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1141</v>
      </c>
      <c r="G23" s="101">
        <f t="shared" si="11"/>
        <v>58693.04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1802.1709154418131</v>
      </c>
      <c r="N23" s="104">
        <f t="shared" si="5"/>
        <v>94.851100812727012</v>
      </c>
      <c r="O23" s="106">
        <f t="shared" si="6"/>
        <v>0</v>
      </c>
      <c r="P23" s="107">
        <f t="shared" si="7"/>
        <v>-10.412057082009824</v>
      </c>
      <c r="Q23" s="108">
        <f t="shared" si="8"/>
        <v>0.90108545772090665</v>
      </c>
      <c r="R23" s="303"/>
      <c r="S23" s="46">
        <v>0.25694444444444442</v>
      </c>
      <c r="T23" s="47">
        <v>0.28332175925925923</v>
      </c>
      <c r="U23" s="109">
        <v>4.9499999999999744</v>
      </c>
      <c r="V23" s="110">
        <v>37.987517950380763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-197.82908455818688</v>
      </c>
      <c r="AF23" s="108">
        <f t="shared" si="10"/>
        <v>0.90108545772090654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1402</v>
      </c>
      <c r="G24" s="101">
        <f t="shared" si="11"/>
        <v>60678.560000000005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1625.4282444903058</v>
      </c>
      <c r="N24" s="104">
        <f t="shared" si="5"/>
        <v>77.401344975728847</v>
      </c>
      <c r="O24" s="106">
        <f t="shared" si="6"/>
        <v>0</v>
      </c>
      <c r="P24" s="107">
        <f t="shared" si="7"/>
        <v>-8.3129407385568612</v>
      </c>
      <c r="Q24" s="108">
        <f t="shared" si="8"/>
        <v>0.90301569138350324</v>
      </c>
      <c r="R24" s="303"/>
      <c r="S24" s="46">
        <v>0.28611111111111109</v>
      </c>
      <c r="T24" s="47">
        <v>0.3220486111111111</v>
      </c>
      <c r="U24" s="109">
        <v>5</v>
      </c>
      <c r="V24" s="110">
        <v>51.752515243376955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-174.57175550969419</v>
      </c>
      <c r="AF24" s="108">
        <f t="shared" si="10"/>
        <v>0.90301569138350324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2832</v>
      </c>
      <c r="G25" s="101">
        <f t="shared" si="11"/>
        <v>173006.88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1805.2208297322429</v>
      </c>
      <c r="N25" s="104">
        <f t="shared" si="5"/>
        <v>90.261041486612143</v>
      </c>
      <c r="O25" s="106">
        <f t="shared" si="6"/>
        <v>0</v>
      </c>
      <c r="P25" s="107">
        <f t="shared" si="7"/>
        <v>-9.7389585133878569</v>
      </c>
      <c r="Q25" s="108">
        <f t="shared" si="8"/>
        <v>0.90261041486612148</v>
      </c>
      <c r="R25" s="303"/>
      <c r="S25" s="46">
        <v>0.32499999999999996</v>
      </c>
      <c r="T25" s="47">
        <v>0.39035879629629622</v>
      </c>
      <c r="U25" s="109">
        <v>5</v>
      </c>
      <c r="V25" s="110">
        <v>94.126988344801646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-194.77917026775708</v>
      </c>
      <c r="AF25" s="108">
        <f t="shared" si="10"/>
        <v>0.90261041486612148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2810</v>
      </c>
      <c r="G26" s="101">
        <f t="shared" si="11"/>
        <v>151065.60000000001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1803.8443887848196</v>
      </c>
      <c r="N26" s="104">
        <f t="shared" si="5"/>
        <v>90.192219439240972</v>
      </c>
      <c r="O26" s="106">
        <f t="shared" si="6"/>
        <v>0</v>
      </c>
      <c r="P26" s="107">
        <f t="shared" si="7"/>
        <v>-9.8077805607590278</v>
      </c>
      <c r="Q26" s="108">
        <f t="shared" si="8"/>
        <v>0.90192219439240973</v>
      </c>
      <c r="R26" s="303"/>
      <c r="S26" s="46">
        <v>0.39444444444444438</v>
      </c>
      <c r="T26" s="47">
        <v>0.45935185185185179</v>
      </c>
      <c r="U26" s="109">
        <v>5.8833333333333471</v>
      </c>
      <c r="V26" s="110">
        <v>93.467042416879053</v>
      </c>
      <c r="W26" s="111">
        <v>0.45935185185185179</v>
      </c>
      <c r="X26" s="114">
        <v>0.49791666666666656</v>
      </c>
      <c r="Y26" s="12"/>
      <c r="Z26" s="196"/>
      <c r="AA26" s="294"/>
      <c r="AB26" s="295"/>
      <c r="AC26" s="12">
        <v>2</v>
      </c>
      <c r="AD26" s="196"/>
      <c r="AE26" s="115">
        <f t="shared" si="9"/>
        <v>-196.15561121518044</v>
      </c>
      <c r="AF26" s="108">
        <f t="shared" si="10"/>
        <v>0.90192219439240973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2144</v>
      </c>
      <c r="G27" s="119">
        <f t="shared" si="11"/>
        <v>64255.68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0.49791666666666656</v>
      </c>
      <c r="T27" s="118">
        <v>0.53192129629629614</v>
      </c>
      <c r="U27" s="109">
        <v>55.533333333333275</v>
      </c>
      <c r="V27" s="110">
        <v>48.975216897902406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1926.4462226785492</v>
      </c>
      <c r="N38" s="136">
        <f t="shared" ref="N38:N43" si="16">M38/L38</f>
        <v>94.743256853043405</v>
      </c>
      <c r="O38" s="137">
        <f t="shared" ref="O38:O43" si="17">L38-I38</f>
        <v>0.1666666666666643</v>
      </c>
      <c r="P38" s="138">
        <f t="shared" ref="P38:P43" si="18">N38-K38</f>
        <v>-10.132776204807826</v>
      </c>
      <c r="Q38" s="139">
        <f t="shared" ref="Q38:Q43" si="19">N38/K38</f>
        <v>0.90338330017480328</v>
      </c>
      <c r="R38" s="304"/>
      <c r="S38" s="140">
        <v>0.20833333333333334</v>
      </c>
      <c r="T38" s="141">
        <v>0.53192129629629614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3" si="20">M38-J38</f>
        <v>-188.55377732145075</v>
      </c>
      <c r="AF38" s="139">
        <f t="shared" ref="AF38:AF43" si="21">M38/J38</f>
        <v>0.91084927786219827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2369</v>
      </c>
      <c r="G39" s="146">
        <f t="shared" ref="G39:G43" si="22">E39*F39</f>
        <v>169501.94999999998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>F39/V39*60</f>
        <v>1805.0185926713989</v>
      </c>
      <c r="N39" s="150">
        <f t="shared" si="16"/>
        <v>82.046299666881765</v>
      </c>
      <c r="O39" s="152">
        <f t="shared" si="17"/>
        <v>0</v>
      </c>
      <c r="P39" s="153">
        <f t="shared" si="18"/>
        <v>-8.8627912422091413</v>
      </c>
      <c r="Q39" s="154">
        <f t="shared" si="19"/>
        <v>0.90250929633569943</v>
      </c>
      <c r="R39" s="302">
        <f>Q55</f>
        <v>0.90280863084927676</v>
      </c>
      <c r="S39" s="155">
        <v>0.25</v>
      </c>
      <c r="T39" s="156">
        <v>0.30467592592592591</v>
      </c>
      <c r="U39" s="157"/>
      <c r="V39" s="158">
        <v>78.747111291321957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-194.98140732860111</v>
      </c>
      <c r="AF39" s="154">
        <f t="shared" si="21"/>
        <v>0.90250929633569943</v>
      </c>
      <c r="AG39" s="307">
        <f>AF55</f>
        <v>0.90280863084927687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2333</v>
      </c>
      <c r="G40" s="101">
        <f t="shared" si="22"/>
        <v>138906.82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>F40/V40*60</f>
        <v>1806.2273887531583</v>
      </c>
      <c r="N40" s="104">
        <f t="shared" si="16"/>
        <v>78.531625597963398</v>
      </c>
      <c r="O40" s="106">
        <f t="shared" si="17"/>
        <v>0</v>
      </c>
      <c r="P40" s="107">
        <f t="shared" si="18"/>
        <v>-8.4248961411670393</v>
      </c>
      <c r="Q40" s="108">
        <f t="shared" si="19"/>
        <v>0.90311369437657907</v>
      </c>
      <c r="R40" s="303"/>
      <c r="S40" s="46">
        <v>0.30763888888888891</v>
      </c>
      <c r="T40" s="47">
        <v>0.36144675925925929</v>
      </c>
      <c r="U40" s="109">
        <v>5</v>
      </c>
      <c r="V40" s="110">
        <v>77.498548007639513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20"/>
        <v>-193.77261124684173</v>
      </c>
      <c r="AF40" s="108">
        <f t="shared" si="21"/>
        <v>0.90311369437657918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1444</v>
      </c>
      <c r="G41" s="101">
        <f t="shared" si="22"/>
        <v>92300.479999999996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>F41/V41*60</f>
        <v>1808.7025908524479</v>
      </c>
      <c r="N41" s="104">
        <f t="shared" si="16"/>
        <v>75.362607952185328</v>
      </c>
      <c r="O41" s="106">
        <f t="shared" si="17"/>
        <v>0</v>
      </c>
      <c r="P41" s="107">
        <f t="shared" si="18"/>
        <v>-7.9707253811480001</v>
      </c>
      <c r="Q41" s="108">
        <f t="shared" si="19"/>
        <v>0.90435129542622394</v>
      </c>
      <c r="R41" s="303"/>
      <c r="S41" s="46">
        <v>0.36458333333333331</v>
      </c>
      <c r="T41" s="47">
        <v>0.39784722222222219</v>
      </c>
      <c r="U41" s="109">
        <v>4.5166666666666</v>
      </c>
      <c r="V41" s="110">
        <v>47.90173931202601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-191.29740914755212</v>
      </c>
      <c r="AF41" s="108">
        <f t="shared" si="21"/>
        <v>0.90435129542622394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1289</v>
      </c>
      <c r="G42" s="101">
        <f t="shared" si="22"/>
        <v>89276.14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>F42/V42*60</f>
        <v>1803.1883548287296</v>
      </c>
      <c r="N42" s="104">
        <f t="shared" si="16"/>
        <v>75.13284811786373</v>
      </c>
      <c r="O42" s="106">
        <f t="shared" si="17"/>
        <v>0</v>
      </c>
      <c r="P42" s="107">
        <f t="shared" si="18"/>
        <v>-8.2004852154695982</v>
      </c>
      <c r="Q42" s="108">
        <f t="shared" si="19"/>
        <v>0.90159417741436476</v>
      </c>
      <c r="R42" s="303"/>
      <c r="S42" s="46">
        <v>0.40069444444444441</v>
      </c>
      <c r="T42" s="47">
        <v>0.43047453703703698</v>
      </c>
      <c r="U42" s="109">
        <v>5</v>
      </c>
      <c r="V42" s="110">
        <v>42.890694026995256</v>
      </c>
      <c r="W42" s="111">
        <v>0.43047453703703698</v>
      </c>
      <c r="X42" s="114">
        <v>0.46944444444444439</v>
      </c>
      <c r="Y42" s="12"/>
      <c r="Z42" s="196"/>
      <c r="AA42" s="294"/>
      <c r="AB42" s="295"/>
      <c r="AC42" s="12">
        <v>1</v>
      </c>
      <c r="AD42" s="196"/>
      <c r="AE42" s="115">
        <f t="shared" si="20"/>
        <v>-196.81164517127036</v>
      </c>
      <c r="AF42" s="108">
        <f t="shared" si="21"/>
        <v>0.90159417741436487</v>
      </c>
      <c r="AG42" s="308"/>
    </row>
    <row r="43" spans="1:33" ht="15.75" customHeight="1">
      <c r="A43" s="311"/>
      <c r="B43" s="161" t="s">
        <v>171</v>
      </c>
      <c r="C43" s="292" t="s">
        <v>172</v>
      </c>
      <c r="D43" s="293"/>
      <c r="E43" s="99">
        <v>58.67</v>
      </c>
      <c r="F43" s="100">
        <v>3778</v>
      </c>
      <c r="G43" s="101">
        <f t="shared" si="22"/>
        <v>221655.26</v>
      </c>
      <c r="H43" s="13"/>
      <c r="I43" s="102">
        <v>23</v>
      </c>
      <c r="J43" s="103">
        <v>2000</v>
      </c>
      <c r="K43" s="104">
        <f t="shared" si="1"/>
        <v>86.956521739130437</v>
      </c>
      <c r="L43" s="105">
        <v>23</v>
      </c>
      <c r="M43" s="103">
        <f>F43/V43*60</f>
        <v>1804.9493813870338</v>
      </c>
      <c r="N43" s="104">
        <f t="shared" si="16"/>
        <v>78.476060060305812</v>
      </c>
      <c r="O43" s="106">
        <f t="shared" si="17"/>
        <v>0</v>
      </c>
      <c r="P43" s="107">
        <f t="shared" si="18"/>
        <v>-8.480461678824625</v>
      </c>
      <c r="Q43" s="108">
        <f t="shared" si="19"/>
        <v>0.90247469069351682</v>
      </c>
      <c r="R43" s="303"/>
      <c r="S43" s="46">
        <v>0.46944444444444439</v>
      </c>
      <c r="T43" s="47">
        <v>0.55665509259259249</v>
      </c>
      <c r="U43" s="109">
        <v>56.116666666666674</v>
      </c>
      <c r="V43" s="110">
        <v>125.58800946861192</v>
      </c>
      <c r="W43" s="111"/>
      <c r="X43" s="114"/>
      <c r="Y43" s="12"/>
      <c r="Z43" s="196"/>
      <c r="AA43" s="294"/>
      <c r="AB43" s="295"/>
      <c r="AC43" s="12">
        <v>3</v>
      </c>
      <c r="AD43" s="196"/>
      <c r="AE43" s="115">
        <f t="shared" si="20"/>
        <v>-195.05061861296622</v>
      </c>
      <c r="AF43" s="108">
        <f t="shared" si="21"/>
        <v>0.90247469069351693</v>
      </c>
      <c r="AG43" s="308"/>
    </row>
    <row r="44" spans="1:33" ht="15.75" customHeight="1">
      <c r="A44" s="311"/>
      <c r="B44" s="161"/>
      <c r="C44" s="292"/>
      <c r="D44" s="293"/>
      <c r="E44" s="99"/>
      <c r="F44" s="100"/>
      <c r="G44" s="119"/>
      <c r="H44" s="120"/>
      <c r="I44" s="102"/>
      <c r="J44" s="103"/>
      <c r="K44" s="104"/>
      <c r="L44" s="105"/>
      <c r="M44" s="103"/>
      <c r="N44" s="104"/>
      <c r="O44" s="106"/>
      <c r="P44" s="107"/>
      <c r="Q44" s="108"/>
      <c r="R44" s="303"/>
      <c r="S44" s="46"/>
      <c r="T44" s="118"/>
      <c r="U44" s="109"/>
      <c r="V44" s="110"/>
      <c r="W44" s="111"/>
      <c r="X44" s="114"/>
      <c r="Y44" s="12"/>
      <c r="Z44" s="196"/>
      <c r="AA44" s="294"/>
      <c r="AB44" s="295"/>
      <c r="AC44" s="12"/>
      <c r="AD44" s="196"/>
      <c r="AE44" s="115"/>
      <c r="AF44" s="108"/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3">AVERAGE(I39:I54)</f>
        <v>23.2</v>
      </c>
      <c r="J55" s="135">
        <f t="shared" si="23"/>
        <v>2000</v>
      </c>
      <c r="K55" s="136">
        <f t="shared" ref="K55" si="24">J55/I55</f>
        <v>86.206896551724142</v>
      </c>
      <c r="L55" s="134">
        <f t="shared" ref="L55:M55" si="25">AVERAGE(L39:L54)</f>
        <v>23.2</v>
      </c>
      <c r="M55" s="135">
        <f t="shared" si="25"/>
        <v>1805.6172616985536</v>
      </c>
      <c r="N55" s="136">
        <f t="shared" ref="N55:N62" si="26">M55/L55</f>
        <v>77.828330245627313</v>
      </c>
      <c r="O55" s="137">
        <f t="shared" ref="O55:O62" si="27">L55-I55</f>
        <v>0</v>
      </c>
      <c r="P55" s="138">
        <f t="shared" ref="P55:P62" si="28">N55-K55</f>
        <v>-8.378566306096829</v>
      </c>
      <c r="Q55" s="139">
        <f t="shared" ref="Q55:Q62" si="29">N55/K55</f>
        <v>0.90280863084927676</v>
      </c>
      <c r="R55" s="304"/>
      <c r="S55" s="140">
        <v>0.25</v>
      </c>
      <c r="T55" s="141">
        <v>0.55665509259259249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9</v>
      </c>
      <c r="AD55" s="189">
        <f>SUM(AD39:AD54)</f>
        <v>0</v>
      </c>
      <c r="AE55" s="166">
        <f t="shared" ref="AE55:AE62" si="30">M55-J55</f>
        <v>-194.38273830144635</v>
      </c>
      <c r="AF55" s="139">
        <f t="shared" ref="AF55:AF62" si="31">M55/J55</f>
        <v>0.90280863084927687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1550</v>
      </c>
      <c r="G56" s="146">
        <f t="shared" ref="G56:G62" si="32">E56*F56</f>
        <v>44733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3">F56/V56*60</f>
        <v>3191.9773484356701</v>
      </c>
      <c r="N56" s="150">
        <f t="shared" si="26"/>
        <v>177.33207491309278</v>
      </c>
      <c r="O56" s="152">
        <f t="shared" si="27"/>
        <v>0</v>
      </c>
      <c r="P56" s="153">
        <f t="shared" si="28"/>
        <v>-22.667925086907218</v>
      </c>
      <c r="Q56" s="154">
        <f t="shared" si="29"/>
        <v>0.88666037456546387</v>
      </c>
      <c r="R56" s="302">
        <f>Q72</f>
        <v>0.90104058628014494</v>
      </c>
      <c r="S56" s="155">
        <v>0.25</v>
      </c>
      <c r="T56" s="156">
        <v>0.27023148148148146</v>
      </c>
      <c r="U56" s="157"/>
      <c r="V56" s="158">
        <v>29.135545102028246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0"/>
        <v>-408.02265156432986</v>
      </c>
      <c r="AF56" s="154">
        <f t="shared" si="31"/>
        <v>0.88666037456546398</v>
      </c>
      <c r="AG56" s="307">
        <f>AF72</f>
        <v>0.90104058628014505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1111</v>
      </c>
      <c r="G57" s="101">
        <f t="shared" si="32"/>
        <v>40807.03</v>
      </c>
      <c r="H57" s="26"/>
      <c r="I57" s="102">
        <v>21</v>
      </c>
      <c r="J57" s="103">
        <v>3600</v>
      </c>
      <c r="K57" s="104">
        <f t="shared" ref="K57:K91" si="34">J57/I57</f>
        <v>171.42857142857142</v>
      </c>
      <c r="L57" s="105">
        <v>21</v>
      </c>
      <c r="M57" s="103">
        <f t="shared" si="33"/>
        <v>3194.4244465876313</v>
      </c>
      <c r="N57" s="104">
        <f t="shared" si="26"/>
        <v>152.11544983750625</v>
      </c>
      <c r="O57" s="106">
        <f t="shared" si="27"/>
        <v>0</v>
      </c>
      <c r="P57" s="107">
        <f t="shared" si="28"/>
        <v>-19.313121591065169</v>
      </c>
      <c r="Q57" s="108">
        <f t="shared" si="29"/>
        <v>0.88734012405211982</v>
      </c>
      <c r="R57" s="303"/>
      <c r="S57" s="46">
        <v>0.27430555555555552</v>
      </c>
      <c r="T57" s="47">
        <v>0.28879629629629627</v>
      </c>
      <c r="U57" s="109">
        <v>5.8666666666666512</v>
      </c>
      <c r="V57" s="110">
        <v>20.867608896246701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0"/>
        <v>-405.57555341236866</v>
      </c>
      <c r="AF57" s="108">
        <f t="shared" si="31"/>
        <v>0.88734012405211982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1771</v>
      </c>
      <c r="G58" s="101">
        <f t="shared" si="32"/>
        <v>77853.16</v>
      </c>
      <c r="H58" s="26"/>
      <c r="I58" s="102">
        <v>23</v>
      </c>
      <c r="J58" s="103">
        <v>3600</v>
      </c>
      <c r="K58" s="104">
        <f t="shared" si="34"/>
        <v>156.52173913043478</v>
      </c>
      <c r="L58" s="105">
        <v>23</v>
      </c>
      <c r="M58" s="103">
        <f t="shared" si="33"/>
        <v>3266.5112261909007</v>
      </c>
      <c r="N58" s="104">
        <f t="shared" si="26"/>
        <v>142.02222722569132</v>
      </c>
      <c r="O58" s="106">
        <f t="shared" si="27"/>
        <v>0</v>
      </c>
      <c r="P58" s="107">
        <f t="shared" si="28"/>
        <v>-14.499511904743457</v>
      </c>
      <c r="Q58" s="108">
        <f t="shared" si="29"/>
        <v>0.90736422949747231</v>
      </c>
      <c r="R58" s="303"/>
      <c r="S58" s="46">
        <v>0.29166666666666663</v>
      </c>
      <c r="T58" s="47">
        <v>0.31424768518518514</v>
      </c>
      <c r="U58" s="109">
        <v>5</v>
      </c>
      <c r="V58" s="110">
        <v>32.530119335885601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0"/>
        <v>-333.48877380909926</v>
      </c>
      <c r="AF58" s="108">
        <f t="shared" si="31"/>
        <v>0.90736422949747242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1273</v>
      </c>
      <c r="G59" s="101">
        <f t="shared" si="32"/>
        <v>59741.89</v>
      </c>
      <c r="H59" s="26"/>
      <c r="I59" s="102">
        <v>23</v>
      </c>
      <c r="J59" s="103">
        <v>3600</v>
      </c>
      <c r="K59" s="104">
        <f t="shared" si="34"/>
        <v>156.52173913043478</v>
      </c>
      <c r="L59" s="105">
        <v>23</v>
      </c>
      <c r="M59" s="103">
        <f t="shared" si="33"/>
        <v>3260.9626424568305</v>
      </c>
      <c r="N59" s="104">
        <f t="shared" si="26"/>
        <v>141.78098445464479</v>
      </c>
      <c r="O59" s="106">
        <f t="shared" si="27"/>
        <v>0</v>
      </c>
      <c r="P59" s="107">
        <f t="shared" si="28"/>
        <v>-14.740754675789987</v>
      </c>
      <c r="Q59" s="108">
        <f t="shared" si="29"/>
        <v>0.90582295623800846</v>
      </c>
      <c r="R59" s="303"/>
      <c r="S59" s="46">
        <v>0.31805555555555548</v>
      </c>
      <c r="T59" s="47">
        <v>0.33431712962962956</v>
      </c>
      <c r="U59" s="109">
        <v>5.4833333333332845</v>
      </c>
      <c r="V59" s="110">
        <v>23.422531434599573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0"/>
        <v>-339.03735754316949</v>
      </c>
      <c r="AF59" s="198">
        <f t="shared" si="31"/>
        <v>0.90582295623800846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2526</v>
      </c>
      <c r="G60" s="101">
        <f t="shared" si="32"/>
        <v>92779.98</v>
      </c>
      <c r="H60" s="13"/>
      <c r="I60" s="102">
        <v>19</v>
      </c>
      <c r="J60" s="103">
        <v>3600</v>
      </c>
      <c r="K60" s="104">
        <f t="shared" si="34"/>
        <v>189.47368421052633</v>
      </c>
      <c r="L60" s="105">
        <v>19</v>
      </c>
      <c r="M60" s="103">
        <f t="shared" si="33"/>
        <v>3261.738191788214</v>
      </c>
      <c r="N60" s="104">
        <f t="shared" si="26"/>
        <v>171.67043114674811</v>
      </c>
      <c r="O60" s="106">
        <f t="shared" si="27"/>
        <v>0</v>
      </c>
      <c r="P60" s="107">
        <f t="shared" si="28"/>
        <v>-17.803253063778214</v>
      </c>
      <c r="Q60" s="108">
        <f t="shared" si="29"/>
        <v>0.9060383866078372</v>
      </c>
      <c r="R60" s="303"/>
      <c r="S60" s="46">
        <v>0.33749999999999991</v>
      </c>
      <c r="T60" s="47">
        <v>0.36975694444444435</v>
      </c>
      <c r="U60" s="109">
        <v>4.5833333333333037</v>
      </c>
      <c r="V60" s="110">
        <v>46.466022436003307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0"/>
        <v>-338.26180821178605</v>
      </c>
      <c r="AF60" s="198">
        <f t="shared" si="31"/>
        <v>0.9060383866078372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4533</v>
      </c>
      <c r="G61" s="119">
        <f t="shared" si="32"/>
        <v>171347.4</v>
      </c>
      <c r="H61" s="120"/>
      <c r="I61" s="102">
        <v>20</v>
      </c>
      <c r="J61" s="103">
        <v>3600</v>
      </c>
      <c r="K61" s="104">
        <f t="shared" si="34"/>
        <v>180</v>
      </c>
      <c r="L61" s="105">
        <v>20</v>
      </c>
      <c r="M61" s="103">
        <f t="shared" si="33"/>
        <v>3266.4889188004145</v>
      </c>
      <c r="N61" s="104">
        <f t="shared" si="26"/>
        <v>163.32444594002072</v>
      </c>
      <c r="O61" s="106">
        <f t="shared" si="27"/>
        <v>0</v>
      </c>
      <c r="P61" s="107">
        <f t="shared" si="28"/>
        <v>-16.675554059979277</v>
      </c>
      <c r="Q61" s="108">
        <f t="shared" si="29"/>
        <v>0.90735803300011508</v>
      </c>
      <c r="R61" s="303"/>
      <c r="S61" s="46">
        <v>0.37291666666666656</v>
      </c>
      <c r="T61" s="118">
        <v>0.43072916666666655</v>
      </c>
      <c r="U61" s="109">
        <v>4.5499999999999918</v>
      </c>
      <c r="V61" s="110">
        <v>83.263714269657456</v>
      </c>
      <c r="W61" s="111">
        <v>0.43072916666666655</v>
      </c>
      <c r="X61" s="114">
        <v>0.46944444444444433</v>
      </c>
      <c r="Y61" s="12"/>
      <c r="Z61" s="196"/>
      <c r="AA61" s="294"/>
      <c r="AB61" s="295"/>
      <c r="AC61" s="12">
        <v>2</v>
      </c>
      <c r="AD61" s="196"/>
      <c r="AE61" s="197">
        <f t="shared" si="30"/>
        <v>-333.51108119958553</v>
      </c>
      <c r="AF61" s="198">
        <f t="shared" si="31"/>
        <v>0.90735803300011508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3277</v>
      </c>
      <c r="G62" s="119">
        <f t="shared" si="32"/>
        <v>126098.95999999999</v>
      </c>
      <c r="H62" s="60"/>
      <c r="I62" s="102">
        <v>19</v>
      </c>
      <c r="J62" s="103">
        <v>3600</v>
      </c>
      <c r="K62" s="104">
        <f t="shared" si="34"/>
        <v>189.47368421052633</v>
      </c>
      <c r="L62" s="105">
        <v>19</v>
      </c>
      <c r="M62" s="103">
        <f t="shared" si="33"/>
        <v>3264.1199999999944</v>
      </c>
      <c r="N62" s="104">
        <f t="shared" si="26"/>
        <v>171.79578947368393</v>
      </c>
      <c r="O62" s="121">
        <f t="shared" si="27"/>
        <v>0</v>
      </c>
      <c r="P62" s="122">
        <f t="shared" si="28"/>
        <v>-17.677894736842404</v>
      </c>
      <c r="Q62" s="123">
        <f t="shared" si="29"/>
        <v>0.9066999999999984</v>
      </c>
      <c r="R62" s="303"/>
      <c r="S62" s="46">
        <v>0.46944444444444433</v>
      </c>
      <c r="T62" s="118">
        <v>0.51127314814814806</v>
      </c>
      <c r="U62" s="109">
        <v>55.75</v>
      </c>
      <c r="V62" s="110">
        <v>60.236756001617692</v>
      </c>
      <c r="W62" s="111"/>
      <c r="X62" s="114"/>
      <c r="Y62" s="12"/>
      <c r="Z62" s="196"/>
      <c r="AA62" s="294"/>
      <c r="AB62" s="295"/>
      <c r="AC62" s="12">
        <v>1</v>
      </c>
      <c r="AD62" s="196"/>
      <c r="AE62" s="197">
        <f t="shared" si="30"/>
        <v>-335.88000000000557</v>
      </c>
      <c r="AF62" s="198">
        <f t="shared" si="31"/>
        <v>0.90669999999999851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20.428571428571427</v>
      </c>
      <c r="J72" s="135">
        <f t="shared" si="35"/>
        <v>3600</v>
      </c>
      <c r="K72" s="136">
        <f t="shared" ref="K72:K75" si="36">J72/I72</f>
        <v>176.22377622377624</v>
      </c>
      <c r="L72" s="134">
        <f t="shared" ref="L72:M72" si="37">AVERAGE(L56:L71)</f>
        <v>20.428571428571427</v>
      </c>
      <c r="M72" s="135">
        <f t="shared" si="37"/>
        <v>3243.746110608522</v>
      </c>
      <c r="N72" s="136">
        <f>M72/L72</f>
        <v>158.7847746451724</v>
      </c>
      <c r="O72" s="137">
        <f>L72-I72</f>
        <v>0</v>
      </c>
      <c r="P72" s="138">
        <f>N72-K72</f>
        <v>-17.439001578603836</v>
      </c>
      <c r="Q72" s="139">
        <f>N72/K72</f>
        <v>0.90104058628014494</v>
      </c>
      <c r="R72" s="304"/>
      <c r="S72" s="140">
        <v>0.25</v>
      </c>
      <c r="T72" s="141">
        <v>0.51127314814814806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8</v>
      </c>
      <c r="AD72" s="189">
        <f>SUM(AD56:AD71)</f>
        <v>0</v>
      </c>
      <c r="AE72" s="166">
        <f>M72-J72</f>
        <v>-356.25388939147797</v>
      </c>
      <c r="AF72" s="139">
        <f>M72/J72</f>
        <v>0.90104058628014505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478</v>
      </c>
      <c r="G73" s="119">
        <f t="shared" ref="G73:G75" si="38">E73*F73</f>
        <v>11256.9</v>
      </c>
      <c r="H73" s="120"/>
      <c r="I73" s="102">
        <v>6</v>
      </c>
      <c r="J73" s="103">
        <v>2500</v>
      </c>
      <c r="K73" s="104">
        <f t="shared" si="36"/>
        <v>416.66666666666669</v>
      </c>
      <c r="L73" s="105">
        <v>6</v>
      </c>
      <c r="M73" s="103">
        <f>F73/V73*60</f>
        <v>2260.5112411063296</v>
      </c>
      <c r="N73" s="104">
        <f>M73/L73</f>
        <v>376.75187351772161</v>
      </c>
      <c r="O73" s="106">
        <f>L73-I73</f>
        <v>0</v>
      </c>
      <c r="P73" s="107">
        <f>N73-K73</f>
        <v>-39.91479314894508</v>
      </c>
      <c r="Q73" s="108">
        <f>N73/K73</f>
        <v>0.90420449644253176</v>
      </c>
      <c r="R73" s="302">
        <f>Q89</f>
        <v>0.90487755964492367</v>
      </c>
      <c r="S73" s="46">
        <v>0.36180555555555549</v>
      </c>
      <c r="T73" s="118">
        <v>0.37061342592592589</v>
      </c>
      <c r="U73" s="109">
        <v>5.8000000000000274</v>
      </c>
      <c r="V73" s="110">
        <v>12.687395434478599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-239.48875889367037</v>
      </c>
      <c r="AF73" s="154">
        <f>M73/J73</f>
        <v>0.90420449644253187</v>
      </c>
      <c r="AG73" s="307">
        <f>AF89</f>
        <v>0.90487755964492367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2083</v>
      </c>
      <c r="G74" s="119">
        <f t="shared" si="38"/>
        <v>48304.770000000004</v>
      </c>
      <c r="H74" s="60"/>
      <c r="I74" s="102">
        <v>6</v>
      </c>
      <c r="J74" s="103">
        <v>2500</v>
      </c>
      <c r="K74" s="104">
        <f t="shared" si="36"/>
        <v>416.66666666666669</v>
      </c>
      <c r="L74" s="105">
        <v>6</v>
      </c>
      <c r="M74" s="103">
        <f>F74/V74*60</f>
        <v>2261.0530706488262</v>
      </c>
      <c r="N74" s="104">
        <f>M74/L74</f>
        <v>376.84217844147105</v>
      </c>
      <c r="O74" s="121">
        <f>L74-I74</f>
        <v>0</v>
      </c>
      <c r="P74" s="122">
        <f>N74-K74</f>
        <v>-39.824488225195637</v>
      </c>
      <c r="Q74" s="123">
        <f>N74/K74</f>
        <v>0.90442122825953053</v>
      </c>
      <c r="R74" s="303"/>
      <c r="S74" s="46">
        <v>0.3743055555555555</v>
      </c>
      <c r="T74" s="118">
        <v>0.41268518518518515</v>
      </c>
      <c r="U74" s="109">
        <v>5.3166666666666451</v>
      </c>
      <c r="V74" s="110">
        <v>55.275128931023303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-238.94692935117382</v>
      </c>
      <c r="AF74" s="108">
        <f>M74/J74</f>
        <v>0.90442122825953042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3372</v>
      </c>
      <c r="G75" s="119">
        <f t="shared" si="38"/>
        <v>121021.08</v>
      </c>
      <c r="H75" s="60"/>
      <c r="I75" s="102">
        <v>5</v>
      </c>
      <c r="J75" s="103">
        <v>3273</v>
      </c>
      <c r="K75" s="104">
        <f t="shared" si="36"/>
        <v>654.6</v>
      </c>
      <c r="L75" s="116">
        <v>5</v>
      </c>
      <c r="M75" s="103">
        <f>F75/V75*60</f>
        <v>2964.4877391872974</v>
      </c>
      <c r="N75" s="104">
        <f>M75/L75</f>
        <v>592.89754783745946</v>
      </c>
      <c r="O75" s="121">
        <f>L75-I75</f>
        <v>0</v>
      </c>
      <c r="P75" s="122">
        <f>N75-K75</f>
        <v>-61.702452162540567</v>
      </c>
      <c r="Q75" s="123">
        <f>N75/K75</f>
        <v>0.90574021973336305</v>
      </c>
      <c r="R75" s="303"/>
      <c r="S75" s="46">
        <v>0.41666666666666663</v>
      </c>
      <c r="T75" s="118">
        <v>0.46405092592592589</v>
      </c>
      <c r="U75" s="109">
        <v>5.7333333333333236</v>
      </c>
      <c r="V75" s="110">
        <v>68.247878824240047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-308.51226081270261</v>
      </c>
      <c r="AF75" s="108">
        <f>M75/J75</f>
        <v>0.90574021973336305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5.666666666666667</v>
      </c>
      <c r="J89" s="135">
        <f t="shared" si="39"/>
        <v>2757.6666666666665</v>
      </c>
      <c r="K89" s="136">
        <f t="shared" ref="K89" si="40">J89/I89</f>
        <v>486.64705882352933</v>
      </c>
      <c r="L89" s="134">
        <f t="shared" ref="L89:M89" si="41">AVERAGE(L73:L88)</f>
        <v>5.666666666666667</v>
      </c>
      <c r="M89" s="135">
        <f t="shared" si="41"/>
        <v>2495.3506836474844</v>
      </c>
      <c r="N89" s="136">
        <f>M89/L89</f>
        <v>440.35600299661485</v>
      </c>
      <c r="O89" s="137">
        <f>L89-I89</f>
        <v>0</v>
      </c>
      <c r="P89" s="138">
        <f>N89-K89</f>
        <v>-46.291055826914487</v>
      </c>
      <c r="Q89" s="139">
        <f>N89/K89</f>
        <v>0.90487755964492367</v>
      </c>
      <c r="R89" s="304"/>
      <c r="S89" s="140">
        <v>0.25</v>
      </c>
      <c r="T89" s="141">
        <v>0.46405092592592589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-262.31598301918211</v>
      </c>
      <c r="AF89" s="139">
        <f>M89/J89</f>
        <v>0.90487755964492367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2051</v>
      </c>
      <c r="G90" s="146">
        <f t="shared" ref="G90:G91" si="42">E90*F90</f>
        <v>31811.01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3794.5950696645205</v>
      </c>
      <c r="N90" s="150">
        <f>M90/L90</f>
        <v>632.43251161075341</v>
      </c>
      <c r="O90" s="152">
        <f>L90-I90</f>
        <v>0</v>
      </c>
      <c r="P90" s="153">
        <f>N90-K90</f>
        <v>-67.567488389246591</v>
      </c>
      <c r="Q90" s="154">
        <f>N90/K90</f>
        <v>0.90347501658679064</v>
      </c>
      <c r="R90" s="302">
        <f>Q106</f>
        <v>0.90301628287531899</v>
      </c>
      <c r="S90" s="155">
        <v>0.25</v>
      </c>
      <c r="T90" s="156">
        <v>0.27251157407407406</v>
      </c>
      <c r="U90" s="157"/>
      <c r="V90" s="158">
        <v>32.4303378201774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-405.40493033547955</v>
      </c>
      <c r="AF90" s="154">
        <f>M90/J90</f>
        <v>0.90347501658679064</v>
      </c>
      <c r="AG90" s="307">
        <f>AF106</f>
        <v>0.90301628287531899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2173</v>
      </c>
      <c r="G91" s="101">
        <f t="shared" si="42"/>
        <v>32616.73</v>
      </c>
      <c r="H91" s="26"/>
      <c r="I91" s="102">
        <v>6</v>
      </c>
      <c r="J91" s="103">
        <v>4200</v>
      </c>
      <c r="K91" s="104">
        <f t="shared" si="34"/>
        <v>700</v>
      </c>
      <c r="L91" s="105">
        <v>6</v>
      </c>
      <c r="M91" s="103">
        <f>F91/V91*60</f>
        <v>3790.7417064881593</v>
      </c>
      <c r="N91" s="104">
        <f>M91/L91</f>
        <v>631.79028441469325</v>
      </c>
      <c r="O91" s="106">
        <f>L91-I91</f>
        <v>0</v>
      </c>
      <c r="P91" s="107">
        <f>N91-K91</f>
        <v>-68.209715585306753</v>
      </c>
      <c r="Q91" s="108">
        <f>N91/K91</f>
        <v>0.90255754916384745</v>
      </c>
      <c r="R91" s="303"/>
      <c r="S91" s="46">
        <v>0.27569444444444441</v>
      </c>
      <c r="T91" s="47">
        <v>0.29957175925925922</v>
      </c>
      <c r="U91" s="109">
        <v>4.5833333333333037</v>
      </c>
      <c r="V91" s="110">
        <v>34.394324408029213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-409.25829351184075</v>
      </c>
      <c r="AF91" s="108">
        <f>M91/J91</f>
        <v>0.90255754916384745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3">AVERAGE(I90:I105)</f>
        <v>6</v>
      </c>
      <c r="J106" s="135">
        <f t="shared" si="43"/>
        <v>4200</v>
      </c>
      <c r="K106" s="136">
        <f t="shared" ref="K106" si="44">J106/I106</f>
        <v>700</v>
      </c>
      <c r="L106" s="134">
        <f t="shared" ref="L106:M106" si="45">AVERAGE(L90:L105)</f>
        <v>6</v>
      </c>
      <c r="M106" s="135">
        <f t="shared" si="45"/>
        <v>3792.6683880763399</v>
      </c>
      <c r="N106" s="136">
        <f>M106/L106</f>
        <v>632.11139801272327</v>
      </c>
      <c r="O106" s="137">
        <f>L106-I106</f>
        <v>0</v>
      </c>
      <c r="P106" s="138">
        <f>N106-K106</f>
        <v>-67.888601987276729</v>
      </c>
      <c r="Q106" s="139">
        <f>N106/K106</f>
        <v>0.90301628287531899</v>
      </c>
      <c r="R106" s="304"/>
      <c r="S106" s="140">
        <v>0.25</v>
      </c>
      <c r="T106" s="141">
        <v>0.29957175925925922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-407.33161192366015</v>
      </c>
      <c r="AF106" s="139">
        <f>M106/J106</f>
        <v>0.90301628287531899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1584</v>
      </c>
      <c r="G107" s="146">
        <f t="shared" ref="G107:G109" si="46">E107*F107</f>
        <v>92141.28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0.95116428571428568</v>
      </c>
      <c r="S107" s="155">
        <v>0.70833333333333337</v>
      </c>
      <c r="T107" s="156">
        <v>0.74487268518518523</v>
      </c>
      <c r="U107" s="157"/>
      <c r="V107" s="158">
        <v>52.618757612667473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0.90280000000000005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1849</v>
      </c>
      <c r="G108" s="101">
        <f t="shared" si="46"/>
        <v>93688.83</v>
      </c>
      <c r="H108" s="26"/>
      <c r="I108" s="102">
        <v>20</v>
      </c>
      <c r="J108" s="103">
        <v>2000</v>
      </c>
      <c r="K108" s="104">
        <f t="shared" ref="K108:K109" si="47">J108/I108</f>
        <v>100</v>
      </c>
      <c r="L108" s="105">
        <v>19</v>
      </c>
      <c r="M108" s="103">
        <f>F108/V108*60</f>
        <v>1805.0000000000002</v>
      </c>
      <c r="N108" s="104">
        <f>M108/L108</f>
        <v>95.000000000000014</v>
      </c>
      <c r="O108" s="106">
        <f>L108-I108</f>
        <v>-1</v>
      </c>
      <c r="P108" s="107">
        <f>N108-K108</f>
        <v>-4.9999999999999858</v>
      </c>
      <c r="Q108" s="108">
        <f>N108/K108</f>
        <v>0.95000000000000018</v>
      </c>
      <c r="R108" s="303"/>
      <c r="S108" s="46">
        <v>0.74791666666666667</v>
      </c>
      <c r="T108" s="47">
        <v>0.79059027777777779</v>
      </c>
      <c r="U108" s="109">
        <v>5</v>
      </c>
      <c r="V108" s="110">
        <v>61.46260387811634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-194.99999999999977</v>
      </c>
      <c r="AF108" s="108">
        <f>M108/J108</f>
        <v>0.90250000000000008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1497</v>
      </c>
      <c r="G109" s="101">
        <f t="shared" si="46"/>
        <v>85778.099999999991</v>
      </c>
      <c r="H109" s="26"/>
      <c r="I109" s="102">
        <v>21</v>
      </c>
      <c r="J109" s="103">
        <v>2000</v>
      </c>
      <c r="K109" s="104">
        <f t="shared" si="47"/>
        <v>95.238095238095241</v>
      </c>
      <c r="L109" s="105">
        <v>20</v>
      </c>
      <c r="M109" s="103">
        <f>F109/V109*60</f>
        <v>1805.6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03"/>
      <c r="S109" s="46">
        <v>0.79374999999999996</v>
      </c>
      <c r="T109" s="47">
        <v>0.82828703703703699</v>
      </c>
      <c r="U109" s="109">
        <v>4.5499999999999119</v>
      </c>
      <c r="V109" s="110">
        <v>49.745237040319005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-194.40000000000009</v>
      </c>
      <c r="AF109" s="108">
        <f>M109/J109</f>
        <v>0.90279999999999994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8">AVERAGE(I107:I122)</f>
        <v>19.666666666666668</v>
      </c>
      <c r="J123" s="135">
        <f t="shared" si="48"/>
        <v>2000</v>
      </c>
      <c r="K123" s="136">
        <f t="shared" ref="K123" si="49">J123/I123</f>
        <v>101.69491525423729</v>
      </c>
      <c r="L123" s="134">
        <f t="shared" ref="L123:M123" si="50">AVERAGE(L107:L122)</f>
        <v>18.666666666666668</v>
      </c>
      <c r="M123" s="135">
        <f t="shared" si="50"/>
        <v>1805.6000000000001</v>
      </c>
      <c r="N123" s="136">
        <f>M123/L123</f>
        <v>96.728571428571428</v>
      </c>
      <c r="O123" s="137">
        <f>L123-I123</f>
        <v>-1</v>
      </c>
      <c r="P123" s="138">
        <f>N123-K123</f>
        <v>-4.9663438256658594</v>
      </c>
      <c r="Q123" s="139">
        <f>N123/K123</f>
        <v>0.95116428571428568</v>
      </c>
      <c r="R123" s="304"/>
      <c r="S123" s="140">
        <v>0.70833333333333337</v>
      </c>
      <c r="T123" s="141">
        <v>0.82828703703703699</v>
      </c>
      <c r="U123" s="142"/>
      <c r="V123" s="164"/>
      <c r="W123" s="165"/>
      <c r="X123" s="136"/>
      <c r="Y123" s="177">
        <f t="shared" ref="Y123:Z123" si="51">SUM(Y107:Y122)</f>
        <v>0</v>
      </c>
      <c r="Z123" s="178">
        <f t="shared" si="51"/>
        <v>0</v>
      </c>
      <c r="AA123" s="290"/>
      <c r="AB123" s="291"/>
      <c r="AC123" s="177">
        <f t="shared" ref="AC123" si="52">SUM(AC107:AC122)</f>
        <v>3</v>
      </c>
      <c r="AD123" s="178">
        <f t="shared" ref="AD123" si="53">SUM(AD107:AD122)</f>
        <v>0</v>
      </c>
      <c r="AE123" s="166">
        <f>M123-J123</f>
        <v>-194.39999999999986</v>
      </c>
      <c r="AF123" s="139">
        <f>M123/J123</f>
        <v>0.90280000000000005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1936</v>
      </c>
      <c r="G124" s="146">
        <f t="shared" ref="G124:G126" si="54">E124*F124</f>
        <v>92153.600000000006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1802.5015390423555</v>
      </c>
      <c r="N124" s="150">
        <f>M124/L124</f>
        <v>78.369632132276323</v>
      </c>
      <c r="O124" s="152">
        <f>L124-I124</f>
        <v>0</v>
      </c>
      <c r="P124" s="153">
        <f>N124-K124</f>
        <v>-8.5868896068541147</v>
      </c>
      <c r="Q124" s="154">
        <f>N124/K124</f>
        <v>0.90125076952117766</v>
      </c>
      <c r="R124" s="302">
        <f>Q140</f>
        <v>0.90191447055111362</v>
      </c>
      <c r="S124" s="155">
        <v>0.70833333333333337</v>
      </c>
      <c r="T124" s="156">
        <v>0.75307870370370378</v>
      </c>
      <c r="U124" s="157"/>
      <c r="V124" s="158">
        <v>64.443772992124167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-197.49846095764451</v>
      </c>
      <c r="AF124" s="154">
        <f>M124/J124</f>
        <v>0.90125076952117777</v>
      </c>
      <c r="AG124" s="374">
        <f>AF140</f>
        <v>0.90191447055111362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1429</v>
      </c>
      <c r="G125" s="101">
        <f t="shared" si="54"/>
        <v>81267.23</v>
      </c>
      <c r="H125" s="26"/>
      <c r="I125" s="102">
        <v>23</v>
      </c>
      <c r="J125" s="103">
        <v>2000</v>
      </c>
      <c r="K125" s="104">
        <f t="shared" ref="K125:K126" si="55">J125/I125</f>
        <v>86.956521739130437</v>
      </c>
      <c r="L125" s="105">
        <v>23</v>
      </c>
      <c r="M125" s="103">
        <f>F125/V125*60</f>
        <v>1804.8185642727772</v>
      </c>
      <c r="N125" s="104">
        <f>M125/L125</f>
        <v>78.470372359685967</v>
      </c>
      <c r="O125" s="106">
        <f>L125-I125</f>
        <v>0</v>
      </c>
      <c r="P125" s="107">
        <f>N125-K125</f>
        <v>-8.4861493794444698</v>
      </c>
      <c r="Q125" s="108">
        <f>N125/K125</f>
        <v>0.9024092821363886</v>
      </c>
      <c r="R125" s="303"/>
      <c r="S125" s="46">
        <v>0.75694444444444442</v>
      </c>
      <c r="T125" s="47">
        <v>0.78993055555555558</v>
      </c>
      <c r="U125" s="109">
        <v>5.5666666666665243</v>
      </c>
      <c r="V125" s="110">
        <v>47.506160285173905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-195.18143572722283</v>
      </c>
      <c r="AF125" s="108">
        <f>M125/J125</f>
        <v>0.9024092821363886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2018</v>
      </c>
      <c r="G126" s="101">
        <f t="shared" si="54"/>
        <v>114602.22</v>
      </c>
      <c r="H126" s="26"/>
      <c r="I126" s="102">
        <v>23</v>
      </c>
      <c r="J126" s="103">
        <v>2000</v>
      </c>
      <c r="K126" s="104">
        <f t="shared" si="55"/>
        <v>86.956521739130437</v>
      </c>
      <c r="L126" s="105">
        <v>23</v>
      </c>
      <c r="M126" s="103">
        <f>F126/V126*60</f>
        <v>1804.1667199915491</v>
      </c>
      <c r="N126" s="104">
        <f>M126/L126</f>
        <v>78.4420313039804</v>
      </c>
      <c r="O126" s="106">
        <f>L126-I126</f>
        <v>0</v>
      </c>
      <c r="P126" s="107">
        <f>N126-K126</f>
        <v>-8.5144904351500372</v>
      </c>
      <c r="Q126" s="108">
        <f>N126/K126</f>
        <v>0.9020833599957746</v>
      </c>
      <c r="R126" s="303"/>
      <c r="S126" s="46">
        <v>0.79374999999999996</v>
      </c>
      <c r="T126" s="47">
        <v>0.84034722222222213</v>
      </c>
      <c r="U126" s="109">
        <v>5.4999999999999005</v>
      </c>
      <c r="V126" s="110">
        <v>67.11131441365194</v>
      </c>
      <c r="W126" s="111"/>
      <c r="X126" s="114"/>
      <c r="Y126" s="12"/>
      <c r="Z126" s="196"/>
      <c r="AA126" s="294"/>
      <c r="AB126" s="295"/>
      <c r="AC126" s="12">
        <v>1</v>
      </c>
      <c r="AD126" s="196"/>
      <c r="AE126" s="115">
        <f>M126-J126</f>
        <v>-195.83328000845086</v>
      </c>
      <c r="AF126" s="108">
        <f>M126/J126</f>
        <v>0.9020833599957746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6">AVERAGE(I124:I139)</f>
        <v>23</v>
      </c>
      <c r="J140" s="135">
        <f t="shared" si="56"/>
        <v>2000</v>
      </c>
      <c r="K140" s="136">
        <f t="shared" ref="K140" si="57">J140/I140</f>
        <v>86.956521739130437</v>
      </c>
      <c r="L140" s="134">
        <f t="shared" ref="L140:M140" si="58">AVERAGE(L124:L139)</f>
        <v>23</v>
      </c>
      <c r="M140" s="135">
        <f t="shared" si="58"/>
        <v>1803.8289411022272</v>
      </c>
      <c r="N140" s="136">
        <f>M140/L140</f>
        <v>78.42734526531423</v>
      </c>
      <c r="O140" s="137">
        <f>L140-I140</f>
        <v>0</v>
      </c>
      <c r="P140" s="138">
        <f>N140-K140</f>
        <v>-8.5291764738162072</v>
      </c>
      <c r="Q140" s="139">
        <f>N140/K140</f>
        <v>0.90191447055111362</v>
      </c>
      <c r="R140" s="304"/>
      <c r="S140" s="140">
        <v>0.70833333333333337</v>
      </c>
      <c r="T140" s="141">
        <v>0.84034722222222213</v>
      </c>
      <c r="U140" s="142"/>
      <c r="V140" s="164"/>
      <c r="W140" s="185"/>
      <c r="X140" s="186"/>
      <c r="Y140" s="177">
        <f t="shared" ref="Y140:Z140" si="59">SUM(Y124:Y139)</f>
        <v>0</v>
      </c>
      <c r="Z140" s="178">
        <f t="shared" si="59"/>
        <v>0</v>
      </c>
      <c r="AA140" s="290"/>
      <c r="AB140" s="291"/>
      <c r="AC140" s="177">
        <f t="shared" ref="AC140" si="60">SUM(AC124:AC139)</f>
        <v>3</v>
      </c>
      <c r="AD140" s="178">
        <f t="shared" ref="AD140" si="61">SUM(AD124:AD139)</f>
        <v>0</v>
      </c>
      <c r="AE140" s="166">
        <f>M140-J140</f>
        <v>-196.17105889777281</v>
      </c>
      <c r="AF140" s="139">
        <f>M140/J140</f>
        <v>0.90191447055111362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94" priority="2" operator="greaterThan">
      <formula>0</formula>
    </cfRule>
  </conditionalFormatting>
  <conditionalFormatting sqref="P5:P140 AE5:AE140">
    <cfRule type="cellIs" dxfId="193" priority="5" operator="lessThan">
      <formula>0</formula>
    </cfRule>
  </conditionalFormatting>
  <conditionalFormatting sqref="Q5:Q140 AF5:AF140">
    <cfRule type="cellIs" dxfId="192" priority="3" operator="greaterThan">
      <formula>1</formula>
    </cfRule>
    <cfRule type="cellIs" dxfId="191" priority="4" operator="lessThan">
      <formula>0.8</formula>
    </cfRule>
  </conditionalFormatting>
  <conditionalFormatting sqref="AG5 R5:R140 AG107:AG124">
    <cfRule type="cellIs" dxfId="190" priority="6" operator="lessThan">
      <formula>0.8</formula>
    </cfRule>
  </conditionalFormatting>
  <conditionalFormatting sqref="AG22">
    <cfRule type="cellIs" dxfId="189" priority="11" operator="lessThan">
      <formula>0.8</formula>
    </cfRule>
  </conditionalFormatting>
  <conditionalFormatting sqref="AG37">
    <cfRule type="cellIs" dxfId="188" priority="10" operator="lessThan">
      <formula>0.8</formula>
    </cfRule>
  </conditionalFormatting>
  <conditionalFormatting sqref="AG39:AG74">
    <cfRule type="cellIs" dxfId="187" priority="8" operator="lessThan">
      <formula>0.8</formula>
    </cfRule>
  </conditionalFormatting>
  <conditionalFormatting sqref="AG80:AG88">
    <cfRule type="cellIs" dxfId="186" priority="9" operator="lessThan">
      <formula>0.8</formula>
    </cfRule>
  </conditionalFormatting>
  <conditionalFormatting sqref="AG90:AG95">
    <cfRule type="cellIs" dxfId="185" priority="7" operator="lessThan">
      <formula>0.8</formula>
    </cfRule>
  </conditionalFormatting>
  <conditionalFormatting sqref="AG139">
    <cfRule type="cellIs" dxfId="184" priority="1" operator="lessThan">
      <formula>0.8</formula>
    </cfRule>
  </conditionalFormatting>
  <dataValidations count="1">
    <dataValidation type="list" allowBlank="1" showInputMessage="1" showErrorMessage="1" sqref="AA5:AB140" xr:uid="{94F41C24-21D9-498F-BAE3-EEFA845E6D3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9A83-97B1-4A8B-9E04-56E1D508075B}">
  <sheetPr codeName="工作表52">
    <tabColor theme="8" tint="0.59999389629810485"/>
  </sheetPr>
  <dimension ref="B1:AR42"/>
  <sheetViews>
    <sheetView zoomScale="70" zoomScaleNormal="70" workbookViewId="0">
      <selection activeCell="R42" sqref="R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238</v>
      </c>
      <c r="D3" s="278"/>
      <c r="E3" s="3" t="s">
        <v>2</v>
      </c>
      <c r="F3" s="279">
        <f>'0908(18度C)'!D1+'0908(4度C)'!D1</f>
        <v>175972</v>
      </c>
      <c r="G3" s="280"/>
      <c r="H3" s="3" t="s">
        <v>3</v>
      </c>
      <c r="I3" s="281">
        <f>'0908(18度C)'!F1+'0908(4度C)'!F1</f>
        <v>5732315.620000001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486.39207547215602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740.03549695740355</v>
      </c>
      <c r="N6" s="256"/>
      <c r="O6" s="244">
        <f>'0908(4度C)'!Y2</f>
        <v>0</v>
      </c>
      <c r="P6" s="244">
        <f>'0908(4度C)'!Z2</f>
        <v>0</v>
      </c>
      <c r="Q6" s="244">
        <f>'0908(4度C)'!AC2</f>
        <v>45</v>
      </c>
      <c r="R6" s="244">
        <f>'0908(4度C)'!AD2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441.03403837272913</v>
      </c>
      <c r="F7" s="250" t="e">
        <f>AVERAGE(#REF!,D15:K15)</f>
        <v>#REF!</v>
      </c>
      <c r="G7" s="251">
        <f>AVERAGE(D15:K15)</f>
        <v>246.71336953381561</v>
      </c>
      <c r="H7" s="252"/>
      <c r="I7" s="251">
        <f>AVERAGE(L15:O15)</f>
        <v>87.597704723754433</v>
      </c>
      <c r="J7" s="252"/>
      <c r="K7" s="251">
        <f>AVERAGE(D33:O33)</f>
        <v>679.60358604618443</v>
      </c>
      <c r="L7" s="252"/>
      <c r="M7" s="251">
        <f>AVERAGE(P33:X33)</f>
        <v>670.66366078213105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0.90537350638888492</v>
      </c>
      <c r="F8" s="258" t="e">
        <f>AVERAGE(D16:K16,#REF!)</f>
        <v>#REF!</v>
      </c>
      <c r="G8" s="236">
        <f>AVERAGE(D16:K16)</f>
        <v>0.90298801829823627</v>
      </c>
      <c r="H8" s="237"/>
      <c r="I8" s="236">
        <f>AVERAGE(L16:O16)</f>
        <v>0.92674562813269978</v>
      </c>
      <c r="J8" s="237"/>
      <c r="K8" s="236">
        <f>AVERAGE(D34:O34)</f>
        <v>0.90332828390158026</v>
      </c>
      <c r="L8" s="237"/>
      <c r="M8" s="236">
        <f>AVERAGE(P34:X34)</f>
        <v>0.9003109001402555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76.932988503938503</v>
      </c>
      <c r="F15" s="35">
        <v>94.758994557961429</v>
      </c>
      <c r="G15" s="35">
        <v>77.393119332131718</v>
      </c>
      <c r="H15" s="35">
        <v>158.82569449932328</v>
      </c>
      <c r="I15" s="35">
        <v>440.30048591161244</v>
      </c>
      <c r="J15" s="35">
        <v>632.06893439792623</v>
      </c>
      <c r="K15" s="36" t="s">
        <v>42</v>
      </c>
      <c r="L15" s="34" t="s">
        <v>42</v>
      </c>
      <c r="M15" s="204">
        <v>96.753571428571419</v>
      </c>
      <c r="N15" s="35">
        <v>78.441838018937446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0.90248313437312466</v>
      </c>
      <c r="F16" s="42">
        <f t="shared" si="0"/>
        <v>0.90353336024533759</v>
      </c>
      <c r="G16" s="42">
        <f t="shared" si="0"/>
        <v>0.90291972554153666</v>
      </c>
      <c r="H16" s="42">
        <f t="shared" si="0"/>
        <v>0.90127279021441375</v>
      </c>
      <c r="I16" s="42">
        <f t="shared" si="0"/>
        <v>0.9047634788465384</v>
      </c>
      <c r="J16" s="42">
        <f t="shared" si="0"/>
        <v>0.90295562056846601</v>
      </c>
      <c r="K16" s="43" t="s">
        <v>42</v>
      </c>
      <c r="L16" s="41" t="s">
        <v>42</v>
      </c>
      <c r="M16" s="44">
        <f>M15/M14</f>
        <v>0.95141011904761896</v>
      </c>
      <c r="N16" s="42">
        <f>N15/N14</f>
        <v>0.9020811372177806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0.64200231481481473</v>
      </c>
      <c r="F18" s="47">
        <v>0.55620370370370364</v>
      </c>
      <c r="G18" s="47">
        <v>0.59957175925925921</v>
      </c>
      <c r="H18" s="47">
        <v>0.53819444444444431</v>
      </c>
      <c r="I18" s="47">
        <v>0.46559027777777773</v>
      </c>
      <c r="J18" s="47">
        <v>0.30189814814814814</v>
      </c>
      <c r="K18" s="47" t="s">
        <v>42</v>
      </c>
      <c r="L18" s="46" t="s">
        <v>42</v>
      </c>
      <c r="M18" s="48">
        <v>0.83775462962962954</v>
      </c>
      <c r="N18" s="47">
        <v>0.86337962962962966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4</v>
      </c>
      <c r="N21" s="51">
        <v>6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287.49729798180209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761.13193173483944</v>
      </c>
      <c r="N33" s="35">
        <v>918.76833275385889</v>
      </c>
      <c r="O33" s="35">
        <v>751.01678171423748</v>
      </c>
      <c r="P33" s="34">
        <v>260.14669170519807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683.92702553812092</v>
      </c>
      <c r="W33" s="35">
        <v>954.66981761319209</v>
      </c>
      <c r="X33" s="37">
        <v>783.91110827201351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0.87846396605550647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0.92258415967859331</v>
      </c>
      <c r="N34" s="42">
        <f>N33/N32</f>
        <v>0.90742551383097159</v>
      </c>
      <c r="O34" s="42">
        <f>O33/O32</f>
        <v>0.9048394960412498</v>
      </c>
      <c r="P34" s="41">
        <f>P33/P32</f>
        <v>0.86715563901732684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0.92275868524984572</v>
      </c>
      <c r="W34" s="42">
        <f>W33/W32</f>
        <v>0.90920935010780202</v>
      </c>
      <c r="X34" s="45">
        <f>X33/X32</f>
        <v>0.90211992618604742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0.31944444444444448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0.46559027777777773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0.41616898148148146</v>
      </c>
      <c r="N36" s="47">
        <v>0.53789351851851863</v>
      </c>
      <c r="O36" s="47">
        <v>0.50762731481481493</v>
      </c>
      <c r="P36" s="46">
        <v>0.72247685185185184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0.83189814814814811</v>
      </c>
      <c r="W36" s="47">
        <v>1.0550694444444439</v>
      </c>
      <c r="X36" s="49">
        <v>1.0697106481481473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C5F7-6988-4379-9AC6-CAA67C0DCB33}">
  <sheetPr codeName="工作表53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47" sqref="M47"/>
      <selection pane="bottomLeft" activeCell="M47" sqref="M47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93321</v>
      </c>
      <c r="E1" s="86" t="s">
        <v>3</v>
      </c>
      <c r="F1" s="87">
        <f>SUM(G5:G140)</f>
        <v>1913806.9400000006</v>
      </c>
      <c r="G1" s="88" t="s">
        <v>84</v>
      </c>
      <c r="H1" s="89">
        <f>L21+L38+L55+L72+L89+L106+L123+L140</f>
        <v>46.307142857142857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46273</v>
      </c>
      <c r="B2" s="348"/>
      <c r="C2" s="90" t="s">
        <v>40</v>
      </c>
      <c r="D2" s="91">
        <f>AVERAGE(N21,N38,N55,N72,N89,N106,N123,N140)</f>
        <v>675.1336234141578</v>
      </c>
      <c r="E2" s="91" t="s">
        <v>91</v>
      </c>
      <c r="F2" s="92">
        <f>F1/D1</f>
        <v>20.507784314355831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1288</v>
      </c>
      <c r="G5" s="146">
        <f t="shared" ref="G5:G9" si="0">E5*F5</f>
        <v>33024.32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3217.9695511531818</v>
      </c>
      <c r="N5" s="150">
        <f>M5/L5</f>
        <v>321.79695511531816</v>
      </c>
      <c r="O5" s="152">
        <f>L5-I5</f>
        <v>0</v>
      </c>
      <c r="P5" s="153">
        <f>N5-K5</f>
        <v>-38.203044884681844</v>
      </c>
      <c r="Q5" s="154">
        <f>N5/K5</f>
        <v>0.89388043087588376</v>
      </c>
      <c r="R5" s="302">
        <f>Q21</f>
        <v>0.87846396605550647</v>
      </c>
      <c r="S5" s="155">
        <v>0.25</v>
      </c>
      <c r="T5" s="156">
        <v>0.26666666666666666</v>
      </c>
      <c r="U5" s="157"/>
      <c r="V5" s="158">
        <v>24.015143329217079</v>
      </c>
      <c r="W5" s="159"/>
      <c r="X5" s="160"/>
      <c r="Y5" s="305"/>
      <c r="Z5" s="306"/>
      <c r="AA5" s="113">
        <f>M5-J5</f>
        <v>-382.03044884681822</v>
      </c>
      <c r="AB5" s="154">
        <f>M5/J5</f>
        <v>0.89388043087588387</v>
      </c>
      <c r="AC5" s="307">
        <f>AB21</f>
        <v>0.87846396605550647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2149</v>
      </c>
      <c r="G6" s="101">
        <f t="shared" si="0"/>
        <v>63438.479999999996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3158.9466732841934</v>
      </c>
      <c r="N6" s="104">
        <f>M6/L6</f>
        <v>287.17697029856305</v>
      </c>
      <c r="O6" s="106">
        <f>L6-I6</f>
        <v>0</v>
      </c>
      <c r="P6" s="107">
        <f>N6-K6</f>
        <v>-40.095756974164203</v>
      </c>
      <c r="Q6" s="108">
        <f>N6/K6</f>
        <v>0.87748518702338718</v>
      </c>
      <c r="R6" s="303"/>
      <c r="S6" s="46">
        <v>0.27013888888888887</v>
      </c>
      <c r="T6" s="47">
        <v>0.29848379629629629</v>
      </c>
      <c r="U6" s="109">
        <v>4.9999999999999822</v>
      </c>
      <c r="V6" s="110">
        <v>40.817403183937813</v>
      </c>
      <c r="W6" s="111"/>
      <c r="X6" s="114"/>
      <c r="Y6" s="294"/>
      <c r="Z6" s="295"/>
      <c r="AA6" s="115">
        <f>M6-J6</f>
        <v>-441.05332671580663</v>
      </c>
      <c r="AB6" s="108">
        <f>M6/J6</f>
        <v>0.87748518702338707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2527</v>
      </c>
      <c r="G7" s="101">
        <f t="shared" si="0"/>
        <v>75430.95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3157.6520070652673</v>
      </c>
      <c r="N7" s="104">
        <f>M7/L7</f>
        <v>287.05927336956978</v>
      </c>
      <c r="O7" s="106">
        <f>L7-I7</f>
        <v>0</v>
      </c>
      <c r="P7" s="107">
        <f>N7-K7</f>
        <v>-40.213453903157472</v>
      </c>
      <c r="Q7" s="108">
        <f>N7/K7</f>
        <v>0.87712555751812993</v>
      </c>
      <c r="R7" s="303"/>
      <c r="S7" s="46">
        <v>0.30208333333333331</v>
      </c>
      <c r="T7" s="47">
        <v>0.33542824074074074</v>
      </c>
      <c r="U7" s="109">
        <v>5.1833333333333176</v>
      </c>
      <c r="V7" s="110">
        <v>48.016690775534876</v>
      </c>
      <c r="W7" s="111"/>
      <c r="X7" s="114"/>
      <c r="Y7" s="294"/>
      <c r="Z7" s="295"/>
      <c r="AA7" s="115">
        <f>M7-J7</f>
        <v>-442.3479929347327</v>
      </c>
      <c r="AB7" s="108">
        <f>M7/J7</f>
        <v>0.87712555751812982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411</v>
      </c>
      <c r="G8" s="101">
        <f t="shared" si="0"/>
        <v>12330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3155.7867607936046</v>
      </c>
      <c r="N8" s="104">
        <f>M8/L8</f>
        <v>286.88970552669133</v>
      </c>
      <c r="O8" s="106">
        <f>L8-I8</f>
        <v>0</v>
      </c>
      <c r="P8" s="107">
        <f>N8-K8</f>
        <v>-40.383021746035922</v>
      </c>
      <c r="Q8" s="108">
        <f>N8/K8</f>
        <v>0.87660743355377913</v>
      </c>
      <c r="R8" s="303"/>
      <c r="S8" s="46">
        <v>0.33888888888888885</v>
      </c>
      <c r="T8" s="47">
        <v>0.34430555555555553</v>
      </c>
      <c r="U8" s="109">
        <v>4.9833333333332863</v>
      </c>
      <c r="V8" s="110">
        <v>7.8142161905130116</v>
      </c>
      <c r="W8" s="111"/>
      <c r="X8" s="114"/>
      <c r="Y8" s="294"/>
      <c r="Z8" s="295"/>
      <c r="AA8" s="115">
        <f>M8-J8</f>
        <v>-444.21323920639543</v>
      </c>
      <c r="AB8" s="108">
        <f>M8/J8</f>
        <v>0.87660743355377901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939</v>
      </c>
      <c r="G9" s="101">
        <f t="shared" si="0"/>
        <v>26827.23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3121.9963967028698</v>
      </c>
      <c r="N9" s="104">
        <f>M9/L9</f>
        <v>260.1663663919058</v>
      </c>
      <c r="O9" s="106">
        <f>L9-I9</f>
        <v>0</v>
      </c>
      <c r="P9" s="107">
        <f>N9-K9</f>
        <v>-39.833633608094203</v>
      </c>
      <c r="Q9" s="108">
        <f>N9/K9</f>
        <v>0.86722122130635271</v>
      </c>
      <c r="R9" s="303"/>
      <c r="S9" s="46">
        <v>0.34722222222222215</v>
      </c>
      <c r="T9" s="47">
        <v>0.3597453703703703</v>
      </c>
      <c r="U9" s="109">
        <v>5</v>
      </c>
      <c r="V9" s="110">
        <v>18.046145107502522</v>
      </c>
      <c r="W9" s="111"/>
      <c r="X9" s="114"/>
      <c r="Y9" s="294"/>
      <c r="Z9" s="295"/>
      <c r="AA9" s="115">
        <f>M9-J9</f>
        <v>-478.00360329713021</v>
      </c>
      <c r="AB9" s="108">
        <f>M9/J9</f>
        <v>0.86722122130635271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3162.4702777998232</v>
      </c>
      <c r="N21" s="136">
        <f>M21/L21</f>
        <v>287.49729798180209</v>
      </c>
      <c r="O21" s="137">
        <f>L21-I21</f>
        <v>0</v>
      </c>
      <c r="P21" s="138">
        <f>N21-K21</f>
        <v>-39.77542929092516</v>
      </c>
      <c r="Q21" s="139">
        <f>N21/K21</f>
        <v>0.87846396605550647</v>
      </c>
      <c r="R21" s="304"/>
      <c r="S21" s="140">
        <v>0.25</v>
      </c>
      <c r="T21" s="141">
        <v>0.46559027777777773</v>
      </c>
      <c r="U21" s="142"/>
      <c r="V21" s="164"/>
      <c r="W21" s="165"/>
      <c r="X21" s="136"/>
      <c r="Y21" s="290"/>
      <c r="Z21" s="291"/>
      <c r="AA21" s="166">
        <f>M21-J21</f>
        <v>-437.52972220017682</v>
      </c>
      <c r="AB21" s="139">
        <f>M21/J21</f>
        <v>0.87846396605550647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1677</v>
      </c>
      <c r="G22" s="146">
        <f t="shared" ref="G22:G24" si="5">E22*F22</f>
        <v>31074.81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3044.541758092179</v>
      </c>
      <c r="N22" s="150">
        <f>M22/L22</f>
        <v>1014.8472526973929</v>
      </c>
      <c r="O22" s="152">
        <f>L22-I22</f>
        <v>0</v>
      </c>
      <c r="P22" s="153">
        <f>N22-K22</f>
        <v>-85.152747302607054</v>
      </c>
      <c r="Q22" s="154">
        <f>N22/K22</f>
        <v>0.92258841154308446</v>
      </c>
      <c r="R22" s="302">
        <f>Q38</f>
        <v>0.92258415967859331</v>
      </c>
      <c r="S22" s="155">
        <v>0.31944444444444448</v>
      </c>
      <c r="T22" s="156">
        <v>0.3423842592592593</v>
      </c>
      <c r="U22" s="157"/>
      <c r="V22" s="110">
        <v>33.049308564272138</v>
      </c>
      <c r="W22" s="159"/>
      <c r="X22" s="160"/>
      <c r="Y22" s="305"/>
      <c r="Z22" s="306"/>
      <c r="AA22" s="113">
        <f>M22-J22</f>
        <v>-255.45824190782105</v>
      </c>
      <c r="AB22" s="154">
        <f>M22/J22</f>
        <v>0.92258841154308457</v>
      </c>
      <c r="AC22" s="307">
        <f>AB38</f>
        <v>0.92258415967859331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2241</v>
      </c>
      <c r="G23" s="101">
        <f t="shared" si="5"/>
        <v>40091.49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3044.5222619019887</v>
      </c>
      <c r="N23" s="104">
        <f>M23/L23</f>
        <v>761.13056547549718</v>
      </c>
      <c r="O23" s="106">
        <f>L23-I23</f>
        <v>0</v>
      </c>
      <c r="P23" s="107">
        <f>N23-K23</f>
        <v>-63.869434524502822</v>
      </c>
      <c r="Q23" s="108">
        <f>N23/K23</f>
        <v>0.92258250360666327</v>
      </c>
      <c r="R23" s="303"/>
      <c r="S23" s="46">
        <v>0.34652777777777777</v>
      </c>
      <c r="T23" s="47">
        <v>0.37718750000000001</v>
      </c>
      <c r="U23" s="109">
        <v>5.9666666666665868</v>
      </c>
      <c r="V23" s="110">
        <v>44.164564563242671</v>
      </c>
      <c r="W23" s="111"/>
      <c r="X23" s="114"/>
      <c r="Y23" s="294"/>
      <c r="Z23" s="295"/>
      <c r="AA23" s="115">
        <f>M23-J23</f>
        <v>-255.47773809801129</v>
      </c>
      <c r="AB23" s="108">
        <f>M23/J23</f>
        <v>0.92258250360666327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2603</v>
      </c>
      <c r="G24" s="101">
        <f t="shared" si="5"/>
        <v>58098.96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3044.5191608239061</v>
      </c>
      <c r="N24" s="104">
        <f>M24/L24</f>
        <v>608.90383216478119</v>
      </c>
      <c r="O24" s="106">
        <f>L24-I24</f>
        <v>0</v>
      </c>
      <c r="P24" s="107">
        <f>N24-K24</f>
        <v>-51.096167835218807</v>
      </c>
      <c r="Q24" s="108">
        <f>N24/K24</f>
        <v>0.92258156388603207</v>
      </c>
      <c r="R24" s="303"/>
      <c r="S24" s="46">
        <v>0.38055555555555554</v>
      </c>
      <c r="T24" s="47">
        <v>0.41616898148148146</v>
      </c>
      <c r="U24" s="109">
        <v>4.8499999999999588</v>
      </c>
      <c r="V24" s="110">
        <v>51.298741032634744</v>
      </c>
      <c r="W24" s="111"/>
      <c r="X24" s="114"/>
      <c r="Y24" s="294"/>
      <c r="Z24" s="295"/>
      <c r="AA24" s="115">
        <f>M24-J24</f>
        <v>-255.48083917609392</v>
      </c>
      <c r="AB24" s="108">
        <f>M24/J24</f>
        <v>0.92258156388603219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3044.5277269393578</v>
      </c>
      <c r="N38" s="136">
        <f t="shared" ref="N38:N45" si="10">M38/L38</f>
        <v>761.13193173483944</v>
      </c>
      <c r="O38" s="137">
        <f t="shared" ref="O38:O45" si="11">L38-I38</f>
        <v>0</v>
      </c>
      <c r="P38" s="138">
        <f t="shared" ref="P38:P45" si="12">N38-K38</f>
        <v>-63.868068265160559</v>
      </c>
      <c r="Q38" s="139">
        <f t="shared" ref="Q38:Q45" si="13">N38/K38</f>
        <v>0.92258415967859331</v>
      </c>
      <c r="R38" s="304"/>
      <c r="S38" s="140">
        <v>0.31944444444444448</v>
      </c>
      <c r="T38" s="141">
        <v>0.41616898148148146</v>
      </c>
      <c r="U38" s="142"/>
      <c r="V38" s="164"/>
      <c r="W38" s="97"/>
      <c r="X38" s="67"/>
      <c r="Y38" s="290"/>
      <c r="Z38" s="291"/>
      <c r="AA38" s="166">
        <f t="shared" ref="AA38:AA45" si="14">M38-J38</f>
        <v>-255.47227306064224</v>
      </c>
      <c r="AB38" s="139">
        <f t="shared" ref="AB38:AB45" si="15">M38/J38</f>
        <v>0.92258415967859331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1436</v>
      </c>
      <c r="G39" s="146">
        <f t="shared" ref="G39:G45" si="16">E39*F39</f>
        <v>35641.519999999997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3251.0256067804821</v>
      </c>
      <c r="N39" s="150">
        <f t="shared" si="10"/>
        <v>650.20512135609647</v>
      </c>
      <c r="O39" s="152">
        <f t="shared" si="11"/>
        <v>0</v>
      </c>
      <c r="P39" s="153">
        <f t="shared" si="12"/>
        <v>-69.79487864390353</v>
      </c>
      <c r="Q39" s="154">
        <f t="shared" si="13"/>
        <v>0.90306266855013395</v>
      </c>
      <c r="R39" s="302">
        <f>Q55</f>
        <v>0.90742551383097159</v>
      </c>
      <c r="S39" s="155">
        <v>0.25</v>
      </c>
      <c r="T39" s="156">
        <v>0.26840277777777777</v>
      </c>
      <c r="U39" s="157"/>
      <c r="V39" s="158">
        <v>26.502405831655373</v>
      </c>
      <c r="W39" s="159"/>
      <c r="X39" s="160"/>
      <c r="Y39" s="305"/>
      <c r="Z39" s="306"/>
      <c r="AA39" s="113">
        <f t="shared" si="14"/>
        <v>-348.97439321951788</v>
      </c>
      <c r="AB39" s="154">
        <f t="shared" si="15"/>
        <v>0.90306266855013395</v>
      </c>
      <c r="AC39" s="307">
        <f>AB55</f>
        <v>0.9074255138309717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892</v>
      </c>
      <c r="G40" s="101">
        <f t="shared" si="16"/>
        <v>18482.239999999998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3245.8361428160642</v>
      </c>
      <c r="N40" s="104">
        <f t="shared" si="10"/>
        <v>1081.945380938688</v>
      </c>
      <c r="O40" s="106">
        <f t="shared" si="11"/>
        <v>0</v>
      </c>
      <c r="P40" s="107">
        <f t="shared" si="12"/>
        <v>-118.054619061312</v>
      </c>
      <c r="Q40" s="108">
        <f t="shared" si="13"/>
        <v>0.90162115078224003</v>
      </c>
      <c r="R40" s="303"/>
      <c r="S40" s="46">
        <v>0.27847222222222223</v>
      </c>
      <c r="T40" s="47">
        <v>0.28991898148148149</v>
      </c>
      <c r="U40" s="109">
        <v>14.500000000000028</v>
      </c>
      <c r="V40" s="110">
        <v>16.488817563528155</v>
      </c>
      <c r="W40" s="111"/>
      <c r="X40" s="114"/>
      <c r="Y40" s="294"/>
      <c r="Z40" s="295"/>
      <c r="AA40" s="115">
        <f t="shared" si="14"/>
        <v>-354.16385718393576</v>
      </c>
      <c r="AB40" s="108">
        <f t="shared" si="15"/>
        <v>0.90162115078224003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917</v>
      </c>
      <c r="G41" s="101">
        <f t="shared" si="16"/>
        <v>16671.060000000001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3245.4832394521154</v>
      </c>
      <c r="N41" s="104">
        <f t="shared" si="10"/>
        <v>1081.8277464840385</v>
      </c>
      <c r="O41" s="106">
        <f t="shared" si="11"/>
        <v>0</v>
      </c>
      <c r="P41" s="107">
        <f t="shared" si="12"/>
        <v>-118.17225351596153</v>
      </c>
      <c r="Q41" s="108">
        <f t="shared" si="13"/>
        <v>0.90152312207003205</v>
      </c>
      <c r="R41" s="303"/>
      <c r="S41" s="46">
        <v>0.2993055555555556</v>
      </c>
      <c r="T41" s="47">
        <v>0.31107638888888894</v>
      </c>
      <c r="U41" s="109">
        <v>13.516666666666728</v>
      </c>
      <c r="V41" s="110">
        <v>16.952791291964328</v>
      </c>
      <c r="W41" s="111"/>
      <c r="X41" s="114"/>
      <c r="Y41" s="294"/>
      <c r="Z41" s="295"/>
      <c r="AA41" s="115">
        <f t="shared" si="14"/>
        <v>-354.51676054788459</v>
      </c>
      <c r="AB41" s="108">
        <f t="shared" si="15"/>
        <v>0.90152312207003205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1417</v>
      </c>
      <c r="G42" s="101">
        <f t="shared" si="16"/>
        <v>24188.19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3046.9838128576253</v>
      </c>
      <c r="N42" s="104">
        <f t="shared" si="10"/>
        <v>1015.6612709525417</v>
      </c>
      <c r="O42" s="106">
        <f t="shared" si="11"/>
        <v>0</v>
      </c>
      <c r="P42" s="107">
        <f t="shared" si="12"/>
        <v>-84.338729047458287</v>
      </c>
      <c r="Q42" s="108">
        <f t="shared" si="13"/>
        <v>0.92332842813867433</v>
      </c>
      <c r="R42" s="303"/>
      <c r="S42" s="46">
        <v>0.32083333333333341</v>
      </c>
      <c r="T42" s="47">
        <v>0.34020833333333339</v>
      </c>
      <c r="U42" s="109">
        <v>14.050000000000038</v>
      </c>
      <c r="V42" s="110">
        <v>27.903003501769074</v>
      </c>
      <c r="W42" s="111"/>
      <c r="X42" s="114"/>
      <c r="Y42" s="294"/>
      <c r="Z42" s="295"/>
      <c r="AA42" s="115">
        <f t="shared" si="14"/>
        <v>-253.01618714237475</v>
      </c>
      <c r="AB42" s="108">
        <f t="shared" si="15"/>
        <v>0.92332842813867433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3549</v>
      </c>
      <c r="G43" s="101">
        <f t="shared" si="16"/>
        <v>49792.47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2767.6144838246028</v>
      </c>
      <c r="N43" s="104">
        <f t="shared" si="10"/>
        <v>922.53816127486755</v>
      </c>
      <c r="O43" s="106">
        <f t="shared" si="11"/>
        <v>0</v>
      </c>
      <c r="P43" s="107">
        <f t="shared" si="12"/>
        <v>-77.461838725132452</v>
      </c>
      <c r="Q43" s="108">
        <f t="shared" si="13"/>
        <v>0.92253816127486754</v>
      </c>
      <c r="R43" s="303"/>
      <c r="S43" s="46">
        <v>0.35000000000000009</v>
      </c>
      <c r="T43" s="47">
        <v>0.40342592592592602</v>
      </c>
      <c r="U43" s="109">
        <v>14.100000000000046</v>
      </c>
      <c r="V43" s="110">
        <v>76.939906639647091</v>
      </c>
      <c r="W43" s="111"/>
      <c r="X43" s="114"/>
      <c r="Y43" s="294"/>
      <c r="Z43" s="295"/>
      <c r="AA43" s="115">
        <f t="shared" si="14"/>
        <v>-232.38551617539724</v>
      </c>
      <c r="AB43" s="108">
        <f t="shared" si="15"/>
        <v>0.92253816127486754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5088</v>
      </c>
      <c r="G44" s="119">
        <f t="shared" si="16"/>
        <v>72656.639999999999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3247.9996433323267</v>
      </c>
      <c r="N44" s="104">
        <f t="shared" si="10"/>
        <v>1082.6665477774422</v>
      </c>
      <c r="O44" s="106">
        <f t="shared" si="11"/>
        <v>0</v>
      </c>
      <c r="P44" s="107">
        <f t="shared" si="12"/>
        <v>-117.33345222255775</v>
      </c>
      <c r="Q44" s="108">
        <f t="shared" si="13"/>
        <v>0.90222212314786854</v>
      </c>
      <c r="R44" s="303"/>
      <c r="S44" s="46">
        <v>0.41319444444444453</v>
      </c>
      <c r="T44" s="118">
        <v>0.47846064814814826</v>
      </c>
      <c r="U44" s="109">
        <v>14.066666666666654</v>
      </c>
      <c r="V44" s="110">
        <v>93.990158104449208</v>
      </c>
      <c r="W44" s="111"/>
      <c r="X44" s="114"/>
      <c r="Y44" s="294"/>
      <c r="Z44" s="295"/>
      <c r="AA44" s="115">
        <f t="shared" si="14"/>
        <v>-352.00035666767326</v>
      </c>
      <c r="AB44" s="108">
        <f t="shared" si="15"/>
        <v>0.90222212314786854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3926</v>
      </c>
      <c r="G45" s="119">
        <f t="shared" si="16"/>
        <v>97207.760000000009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3245.4970570293935</v>
      </c>
      <c r="N45" s="104">
        <f t="shared" si="10"/>
        <v>811.37426425734839</v>
      </c>
      <c r="O45" s="121">
        <f t="shared" si="11"/>
        <v>0</v>
      </c>
      <c r="P45" s="122">
        <f t="shared" si="12"/>
        <v>-88.625735742651614</v>
      </c>
      <c r="Q45" s="123">
        <f t="shared" si="13"/>
        <v>0.9015269602859427</v>
      </c>
      <c r="R45" s="303"/>
      <c r="S45" s="46">
        <v>0.4875000000000001</v>
      </c>
      <c r="T45" s="118">
        <v>0.53789351851851863</v>
      </c>
      <c r="U45" s="109">
        <v>13.01666666666665</v>
      </c>
      <c r="V45" s="110">
        <v>72.580561886445921</v>
      </c>
      <c r="W45" s="111"/>
      <c r="X45" s="114"/>
      <c r="Y45" s="294"/>
      <c r="Z45" s="295"/>
      <c r="AA45" s="115">
        <f t="shared" si="14"/>
        <v>-354.50294297060645</v>
      </c>
      <c r="AB45" s="108">
        <f t="shared" si="15"/>
        <v>0.9015269602859427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3150.0628551560876</v>
      </c>
      <c r="N55" s="136">
        <f t="shared" ref="N55:N62" si="22">M55/L55</f>
        <v>918.76833275385889</v>
      </c>
      <c r="O55" s="137">
        <f t="shared" ref="O55:O62" si="23">L55-I55</f>
        <v>0</v>
      </c>
      <c r="P55" s="138">
        <f t="shared" ref="P55:P62" si="24">N55-K55</f>
        <v>-93.731667246141228</v>
      </c>
      <c r="Q55" s="139">
        <f t="shared" ref="Q55:Q62" si="25">N55/K55</f>
        <v>0.90742551383097159</v>
      </c>
      <c r="R55" s="304"/>
      <c r="S55" s="140">
        <v>0.25</v>
      </c>
      <c r="T55" s="141">
        <v>0.53789351851851863</v>
      </c>
      <c r="U55" s="142"/>
      <c r="V55" s="164"/>
      <c r="W55" s="97"/>
      <c r="X55" s="67"/>
      <c r="Y55" s="290"/>
      <c r="Z55" s="291"/>
      <c r="AA55" s="166">
        <f t="shared" ref="AA55:AA62" si="26">M55-J55</f>
        <v>-321.36571627248395</v>
      </c>
      <c r="AB55" s="139">
        <f t="shared" ref="AB55:AB62" si="27">M55/J55</f>
        <v>0.9074255138309717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1512</v>
      </c>
      <c r="G56" s="146">
        <f t="shared" ref="G56:G62" si="28">E56*F56</f>
        <v>27488.16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3244.2756310719174</v>
      </c>
      <c r="N56" s="150">
        <f t="shared" si="22"/>
        <v>1081.4252103573058</v>
      </c>
      <c r="O56" s="152">
        <f t="shared" si="23"/>
        <v>0</v>
      </c>
      <c r="P56" s="153">
        <f t="shared" si="24"/>
        <v>-118.57478964269421</v>
      </c>
      <c r="Q56" s="154">
        <f t="shared" si="25"/>
        <v>0.90118767529775479</v>
      </c>
      <c r="R56" s="302">
        <f>Q72</f>
        <v>0.9048394960412498</v>
      </c>
      <c r="S56" s="155">
        <v>0.25</v>
      </c>
      <c r="T56" s="156">
        <v>0.2694097222222222</v>
      </c>
      <c r="U56" s="157"/>
      <c r="V56" s="158">
        <v>27.963098798120882</v>
      </c>
      <c r="W56" s="156"/>
      <c r="X56" s="167"/>
      <c r="Y56" s="305"/>
      <c r="Z56" s="306"/>
      <c r="AA56" s="113">
        <f t="shared" si="26"/>
        <v>-355.72436892808264</v>
      </c>
      <c r="AB56" s="154">
        <f t="shared" si="27"/>
        <v>0.90118767529775479</v>
      </c>
      <c r="AC56" s="307">
        <f>AB72</f>
        <v>0.90483949604124991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1363</v>
      </c>
      <c r="G57" s="101">
        <f t="shared" si="28"/>
        <v>40890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3245.8577844542233</v>
      </c>
      <c r="N57" s="104">
        <f t="shared" si="22"/>
        <v>811.46444611355582</v>
      </c>
      <c r="O57" s="106">
        <f t="shared" si="23"/>
        <v>0</v>
      </c>
      <c r="P57" s="107">
        <f t="shared" si="24"/>
        <v>-88.535553886444177</v>
      </c>
      <c r="Q57" s="108">
        <f t="shared" si="25"/>
        <v>0.90162716234839535</v>
      </c>
      <c r="R57" s="303"/>
      <c r="S57" s="46">
        <v>0.27916666666666667</v>
      </c>
      <c r="T57" s="47">
        <v>0.2966550925925926</v>
      </c>
      <c r="U57" s="109">
        <v>14.050000000000038</v>
      </c>
      <c r="V57" s="110">
        <v>25.195188893265374</v>
      </c>
      <c r="W57" s="111"/>
      <c r="X57" s="13"/>
      <c r="Y57" s="294"/>
      <c r="Z57" s="295"/>
      <c r="AA57" s="115">
        <f t="shared" si="26"/>
        <v>-354.14221554577671</v>
      </c>
      <c r="AB57" s="108">
        <f t="shared" si="27"/>
        <v>0.90162716234839535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1470</v>
      </c>
      <c r="G58" s="101">
        <f t="shared" si="28"/>
        <v>44100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3047.0923368871509</v>
      </c>
      <c r="N58" s="104">
        <f t="shared" si="22"/>
        <v>761.77308422178771</v>
      </c>
      <c r="O58" s="106">
        <f t="shared" si="23"/>
        <v>0</v>
      </c>
      <c r="P58" s="107">
        <f t="shared" si="24"/>
        <v>-63.226915778212287</v>
      </c>
      <c r="Q58" s="108">
        <f t="shared" si="25"/>
        <v>0.92336131420822753</v>
      </c>
      <c r="R58" s="303"/>
      <c r="S58" s="46">
        <v>0.30694444444444446</v>
      </c>
      <c r="T58" s="47">
        <v>0.32703703703703707</v>
      </c>
      <c r="U58" s="109">
        <v>14.816666666666691</v>
      </c>
      <c r="V58" s="110">
        <v>28.945627584789037</v>
      </c>
      <c r="W58" s="111"/>
      <c r="X58" s="13"/>
      <c r="Y58" s="294"/>
      <c r="Z58" s="295"/>
      <c r="AA58" s="115">
        <f t="shared" si="26"/>
        <v>-252.90766311284915</v>
      </c>
      <c r="AB58" s="108">
        <f t="shared" si="27"/>
        <v>0.92336131420822753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3319</v>
      </c>
      <c r="G59" s="101">
        <f t="shared" si="28"/>
        <v>78992.2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3251.6274729861361</v>
      </c>
      <c r="N59" s="104">
        <f t="shared" si="22"/>
        <v>812.90686824653403</v>
      </c>
      <c r="O59" s="106">
        <f t="shared" si="23"/>
        <v>0</v>
      </c>
      <c r="P59" s="107">
        <f t="shared" si="24"/>
        <v>-87.093131753465968</v>
      </c>
      <c r="Q59" s="108">
        <f t="shared" si="25"/>
        <v>0.90322985360726005</v>
      </c>
      <c r="R59" s="303"/>
      <c r="S59" s="46">
        <v>0.33611111111111114</v>
      </c>
      <c r="T59" s="47">
        <v>0.37863425925925931</v>
      </c>
      <c r="U59" s="109">
        <v>13.066666666666658</v>
      </c>
      <c r="V59" s="110">
        <v>61.243177963778102</v>
      </c>
      <c r="W59" s="111"/>
      <c r="X59" s="114"/>
      <c r="Y59" s="294"/>
      <c r="Z59" s="295"/>
      <c r="AA59" s="115">
        <f t="shared" si="26"/>
        <v>-348.37252701386387</v>
      </c>
      <c r="AB59" s="108">
        <f t="shared" si="27"/>
        <v>0.90322985360726005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1225</v>
      </c>
      <c r="G60" s="101">
        <f t="shared" si="28"/>
        <v>30661.75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3249.7902238402453</v>
      </c>
      <c r="N60" s="104">
        <f t="shared" si="22"/>
        <v>649.95804476804904</v>
      </c>
      <c r="O60" s="106">
        <f t="shared" si="23"/>
        <v>0</v>
      </c>
      <c r="P60" s="107">
        <f t="shared" si="24"/>
        <v>-70.041955231950965</v>
      </c>
      <c r="Q60" s="108">
        <f t="shared" si="25"/>
        <v>0.90271950662229028</v>
      </c>
      <c r="R60" s="303"/>
      <c r="S60" s="46">
        <v>0.38819444444444451</v>
      </c>
      <c r="T60" s="47">
        <v>0.403900462962963</v>
      </c>
      <c r="U60" s="109">
        <v>13.766666666666687</v>
      </c>
      <c r="V60" s="110">
        <v>22.616844453777009</v>
      </c>
      <c r="W60" s="111"/>
      <c r="X60" s="114"/>
      <c r="Y60" s="294"/>
      <c r="Z60" s="295"/>
      <c r="AA60" s="115">
        <f t="shared" si="26"/>
        <v>-350.20977615975471</v>
      </c>
      <c r="AB60" s="108">
        <f t="shared" si="27"/>
        <v>0.90271950662229039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2381</v>
      </c>
      <c r="G61" s="119">
        <f t="shared" si="28"/>
        <v>65429.88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3244.0068015640736</v>
      </c>
      <c r="N61" s="104">
        <f t="shared" si="22"/>
        <v>648.80136031281472</v>
      </c>
      <c r="O61" s="106">
        <f t="shared" si="23"/>
        <v>0</v>
      </c>
      <c r="P61" s="107">
        <f t="shared" si="24"/>
        <v>-71.198639687185278</v>
      </c>
      <c r="Q61" s="108">
        <f t="shared" si="25"/>
        <v>0.90111300043446485</v>
      </c>
      <c r="R61" s="303"/>
      <c r="S61" s="46">
        <v>0.41388888888888897</v>
      </c>
      <c r="T61" s="118">
        <v>0.44446759259259266</v>
      </c>
      <c r="U61" s="109">
        <v>14.383333333333397</v>
      </c>
      <c r="V61" s="110">
        <v>44.038132081326438</v>
      </c>
      <c r="W61" s="111"/>
      <c r="X61" s="49"/>
      <c r="Y61" s="294"/>
      <c r="Z61" s="295"/>
      <c r="AA61" s="115">
        <f t="shared" si="26"/>
        <v>-355.99319843592639</v>
      </c>
      <c r="AB61" s="108">
        <f t="shared" si="27"/>
        <v>0.90111300043446485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4168</v>
      </c>
      <c r="G62" s="119">
        <f t="shared" si="28"/>
        <v>69438.880000000005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3247.8532006233809</v>
      </c>
      <c r="N62" s="104">
        <f t="shared" si="22"/>
        <v>649.57064012467617</v>
      </c>
      <c r="O62" s="121">
        <f t="shared" si="23"/>
        <v>0</v>
      </c>
      <c r="P62" s="122">
        <f t="shared" si="24"/>
        <v>-70.429359875323826</v>
      </c>
      <c r="Q62" s="123">
        <f t="shared" si="25"/>
        <v>0.90218144461760574</v>
      </c>
      <c r="R62" s="303"/>
      <c r="S62" s="46">
        <v>0.45416666666666677</v>
      </c>
      <c r="T62" s="118">
        <v>0.50762731481481493</v>
      </c>
      <c r="U62" s="109">
        <v>13.966666666666718</v>
      </c>
      <c r="V62" s="110">
        <v>76.998553983905609</v>
      </c>
      <c r="W62" s="111"/>
      <c r="X62" s="114"/>
      <c r="Y62" s="294"/>
      <c r="Z62" s="295"/>
      <c r="AA62" s="115">
        <f t="shared" si="26"/>
        <v>-352.14679937661913</v>
      </c>
      <c r="AB62" s="108">
        <f t="shared" si="27"/>
        <v>0.90218144461760574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3218.6433502038749</v>
      </c>
      <c r="N72" s="136">
        <f>M72/L72</f>
        <v>751.01678171423748</v>
      </c>
      <c r="O72" s="137">
        <f>L72-I72</f>
        <v>0</v>
      </c>
      <c r="P72" s="138">
        <f>N72-K72</f>
        <v>-78.983218285762632</v>
      </c>
      <c r="Q72" s="139">
        <f>N72/K72</f>
        <v>0.9048394960412498</v>
      </c>
      <c r="R72" s="304"/>
      <c r="S72" s="140">
        <v>0.25</v>
      </c>
      <c r="T72" s="141">
        <v>0.50762731481481493</v>
      </c>
      <c r="U72" s="142"/>
      <c r="V72" s="164"/>
      <c r="W72" s="165"/>
      <c r="X72" s="136"/>
      <c r="Y72" s="290"/>
      <c r="Z72" s="291"/>
      <c r="AA72" s="166">
        <f>M72-J72</f>
        <v>-338.49950693898245</v>
      </c>
      <c r="AB72" s="139">
        <f>M72/J72</f>
        <v>0.90483949604124991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1060</v>
      </c>
      <c r="G73" s="146">
        <f t="shared" ref="G73" si="33">E73*F73</f>
        <v>30284.2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3121.7603004623766</v>
      </c>
      <c r="N73" s="150">
        <f>M73/L73</f>
        <v>260.14669170519807</v>
      </c>
      <c r="O73" s="152">
        <f>L73-I73</f>
        <v>0</v>
      </c>
      <c r="P73" s="153">
        <f>N73-K73</f>
        <v>-39.853308294801934</v>
      </c>
      <c r="Q73" s="154">
        <f>N73/K73</f>
        <v>0.86715563901732684</v>
      </c>
      <c r="R73" s="302">
        <f>Q89</f>
        <v>0.86715563901732684</v>
      </c>
      <c r="S73" s="155">
        <v>0.70833333333333337</v>
      </c>
      <c r="T73" s="156">
        <v>0.72247685185185184</v>
      </c>
      <c r="U73" s="157"/>
      <c r="V73" s="158">
        <v>20.373120892907743</v>
      </c>
      <c r="W73" s="156"/>
      <c r="X73" s="167"/>
      <c r="Y73" s="305"/>
      <c r="Z73" s="306"/>
      <c r="AA73" s="113">
        <f>M73-J73</f>
        <v>-478.23969953762344</v>
      </c>
      <c r="AB73" s="154">
        <f>M73/J73</f>
        <v>0.86715563901732684</v>
      </c>
      <c r="AC73" s="307">
        <f>AB89</f>
        <v>0.86715563901732684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3121.7603004623766</v>
      </c>
      <c r="N89" s="136">
        <f>M89/L89</f>
        <v>260.14669170519807</v>
      </c>
      <c r="O89" s="137">
        <f>L89-I89</f>
        <v>0</v>
      </c>
      <c r="P89" s="138">
        <f>N89-K89</f>
        <v>-39.853308294801934</v>
      </c>
      <c r="Q89" s="139">
        <f>N89/K89</f>
        <v>0.86715563901732684</v>
      </c>
      <c r="R89" s="304"/>
      <c r="S89" s="140">
        <v>0.70833333333333337</v>
      </c>
      <c r="T89" s="141">
        <v>0.72247685185185184</v>
      </c>
      <c r="U89" s="142"/>
      <c r="V89" s="164"/>
      <c r="W89" s="165"/>
      <c r="X89" s="136"/>
      <c r="Y89" s="290"/>
      <c r="Z89" s="291"/>
      <c r="AA89" s="166">
        <f>M89-J89</f>
        <v>-478.23969953762344</v>
      </c>
      <c r="AB89" s="139">
        <f>M89/J89</f>
        <v>0.86715563901732684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911</v>
      </c>
      <c r="G90" s="146">
        <f t="shared" ref="G90:G93" si="37">E90*F90</f>
        <v>22355.94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2768.2225706220256</v>
      </c>
      <c r="N90" s="150">
        <f>M90/L90</f>
        <v>692.0556426555064</v>
      </c>
      <c r="O90" s="152">
        <f>L90-I90</f>
        <v>0</v>
      </c>
      <c r="P90" s="153">
        <f>N90-K90</f>
        <v>-57.944357344493596</v>
      </c>
      <c r="Q90" s="154">
        <f>N90/K90</f>
        <v>0.92274085687400853</v>
      </c>
      <c r="R90" s="302">
        <f>Q106</f>
        <v>0.92275868524984572</v>
      </c>
      <c r="S90" s="155">
        <v>0.70833333333333337</v>
      </c>
      <c r="T90" s="156">
        <v>0.72203703703703703</v>
      </c>
      <c r="U90" s="157"/>
      <c r="V90" s="158">
        <v>19.745522119530214</v>
      </c>
      <c r="W90" s="159"/>
      <c r="X90" s="160"/>
      <c r="Y90" s="305"/>
      <c r="Z90" s="306"/>
      <c r="AA90" s="113">
        <f>M90-J90</f>
        <v>-231.77742937797439</v>
      </c>
      <c r="AB90" s="154">
        <f>M90/J90</f>
        <v>0.92274085687400853</v>
      </c>
      <c r="AC90" s="307">
        <f>AB106</f>
        <v>0.92275868524984572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726</v>
      </c>
      <c r="G91" s="101">
        <f t="shared" si="37"/>
        <v>17663.579999999998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2768.9073527261694</v>
      </c>
      <c r="N91" s="104">
        <f>M91/L91</f>
        <v>692.22683818154235</v>
      </c>
      <c r="O91" s="106">
        <f>L91-I91</f>
        <v>0</v>
      </c>
      <c r="P91" s="107">
        <f>N91-K91</f>
        <v>-57.773161818457652</v>
      </c>
      <c r="Q91" s="108">
        <f>N91/K91</f>
        <v>0.9229691175753898</v>
      </c>
      <c r="R91" s="303"/>
      <c r="S91" s="46">
        <v>0.72499999999999998</v>
      </c>
      <c r="T91" s="47">
        <v>0.73591435185185183</v>
      </c>
      <c r="U91" s="109">
        <v>5</v>
      </c>
      <c r="V91" s="110">
        <v>15.7318373101622</v>
      </c>
      <c r="W91" s="111"/>
      <c r="X91" s="114"/>
      <c r="Y91" s="294"/>
      <c r="Z91" s="295"/>
      <c r="AA91" s="115">
        <f>M91-J91</f>
        <v>-231.09264727383061</v>
      </c>
      <c r="AB91" s="108">
        <f>M91/J91</f>
        <v>0.9229691175753898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2332</v>
      </c>
      <c r="G92" s="101">
        <f t="shared" si="37"/>
        <v>52050.239999999998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3043.3525488529258</v>
      </c>
      <c r="N92" s="104">
        <f>M92/L92</f>
        <v>608.67050977058511</v>
      </c>
      <c r="O92" s="106">
        <f>L92-I92</f>
        <v>0</v>
      </c>
      <c r="P92" s="107">
        <f>N92-K92</f>
        <v>-51.329490229414887</v>
      </c>
      <c r="Q92" s="108">
        <f>N92/K92</f>
        <v>0.92222804510694711</v>
      </c>
      <c r="R92" s="303"/>
      <c r="S92" s="46">
        <v>0.73888888888888882</v>
      </c>
      <c r="T92" s="47">
        <v>0.77081018518518507</v>
      </c>
      <c r="U92" s="109">
        <v>5</v>
      </c>
      <c r="V92" s="110">
        <v>45.975613325750722</v>
      </c>
      <c r="W92" s="111"/>
      <c r="X92" s="114"/>
      <c r="Y92" s="294"/>
      <c r="Z92" s="295"/>
      <c r="AA92" s="115">
        <f>M92-J92</f>
        <v>-256.64745114707421</v>
      </c>
      <c r="AB92" s="108">
        <f>M92/J92</f>
        <v>0.92222804510694723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4211</v>
      </c>
      <c r="G93" s="101">
        <f t="shared" si="37"/>
        <v>75334.790000000008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3046.2769619469345</v>
      </c>
      <c r="N93" s="104">
        <f>M93/L93</f>
        <v>761.56924048673363</v>
      </c>
      <c r="O93" s="106">
        <f>L93-I93</f>
        <v>0</v>
      </c>
      <c r="P93" s="107">
        <f>N93-K93</f>
        <v>-63.430759513266366</v>
      </c>
      <c r="Q93" s="108">
        <f>N93/K93</f>
        <v>0.92311423089301048</v>
      </c>
      <c r="R93" s="303"/>
      <c r="S93" s="46">
        <v>0.77430555555555547</v>
      </c>
      <c r="T93" s="47">
        <v>0.83189814814814811</v>
      </c>
      <c r="U93" s="109">
        <v>5.0333333333333741</v>
      </c>
      <c r="V93" s="110">
        <v>82.94058720075148</v>
      </c>
      <c r="W93" s="111"/>
      <c r="X93" s="114"/>
      <c r="Y93" s="294"/>
      <c r="Z93" s="295"/>
      <c r="AA93" s="115">
        <f>M93-J93</f>
        <v>-253.72303805306547</v>
      </c>
      <c r="AB93" s="108">
        <f>M93/J93</f>
        <v>0.92311423089301048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2906.6898585370141</v>
      </c>
      <c r="N106" s="136">
        <f t="shared" ref="N106:N116" si="42">M106/L106</f>
        <v>683.92702553812092</v>
      </c>
      <c r="O106" s="137">
        <f t="shared" ref="O106:O116" si="43">L106-I106</f>
        <v>0</v>
      </c>
      <c r="P106" s="138">
        <f t="shared" ref="P106:P116" si="44">N106-K106</f>
        <v>-57.249445050114332</v>
      </c>
      <c r="Q106" s="139">
        <f t="shared" ref="Q106:Q116" si="45">N106/K106</f>
        <v>0.92275868524984572</v>
      </c>
      <c r="R106" s="304"/>
      <c r="S106" s="140">
        <v>0.70833333333333337</v>
      </c>
      <c r="T106" s="141">
        <v>0.83189814814814811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-243.31014146298594</v>
      </c>
      <c r="AB106" s="139">
        <f t="shared" ref="AB106:AB116" si="47">M106/J106</f>
        <v>0.92275868524984572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642</v>
      </c>
      <c r="G107" s="146">
        <f t="shared" ref="G107:G116" si="48">E107*F107</f>
        <v>11671.56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2767.7964197158558</v>
      </c>
      <c r="N107" s="150">
        <f t="shared" si="42"/>
        <v>922.59880657195197</v>
      </c>
      <c r="O107" s="152">
        <f t="shared" si="43"/>
        <v>0</v>
      </c>
      <c r="P107" s="153">
        <f t="shared" si="44"/>
        <v>-77.401193428048032</v>
      </c>
      <c r="Q107" s="154">
        <f t="shared" si="45"/>
        <v>0.92259880657195192</v>
      </c>
      <c r="R107" s="302">
        <f>Q123</f>
        <v>0.90920935010780202</v>
      </c>
      <c r="S107" s="155">
        <v>0.70833333333333337</v>
      </c>
      <c r="T107" s="156">
        <v>0.71799768518518525</v>
      </c>
      <c r="U107" s="157"/>
      <c r="V107" s="158">
        <v>13.917208551037325</v>
      </c>
      <c r="W107" s="159"/>
      <c r="X107" s="160"/>
      <c r="Y107" s="305"/>
      <c r="Z107" s="306"/>
      <c r="AA107" s="113">
        <f t="shared" si="46"/>
        <v>-232.20358028414421</v>
      </c>
      <c r="AB107" s="154">
        <f t="shared" si="47"/>
        <v>0.92259880657195192</v>
      </c>
      <c r="AC107" s="307">
        <f>AB123</f>
        <v>0.90920935010780213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420</v>
      </c>
      <c r="G108" s="101">
        <f t="shared" si="48"/>
        <v>7635.5999999999995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3244.0911194961341</v>
      </c>
      <c r="N108" s="104">
        <f t="shared" si="42"/>
        <v>1081.3637064987113</v>
      </c>
      <c r="O108" s="106">
        <f t="shared" si="43"/>
        <v>0</v>
      </c>
      <c r="P108" s="107">
        <f t="shared" si="44"/>
        <v>-118.63629350128872</v>
      </c>
      <c r="Q108" s="108">
        <f t="shared" si="45"/>
        <v>0.90113642208225941</v>
      </c>
      <c r="R108" s="303"/>
      <c r="S108" s="46">
        <v>0.72777777777777775</v>
      </c>
      <c r="T108" s="47">
        <v>0.73317129629629629</v>
      </c>
      <c r="U108" s="109">
        <v>14.08333333333319</v>
      </c>
      <c r="V108" s="110">
        <v>7.7679692313679567</v>
      </c>
      <c r="W108" s="111"/>
      <c r="X108" s="114"/>
      <c r="Y108" s="294"/>
      <c r="Z108" s="295"/>
      <c r="AA108" s="115">
        <f t="shared" si="46"/>
        <v>-355.90888050386593</v>
      </c>
      <c r="AB108" s="108">
        <f t="shared" si="47"/>
        <v>0.90113642208225941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1182</v>
      </c>
      <c r="G109" s="101">
        <f t="shared" si="48"/>
        <v>29266.320000000003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03"/>
      <c r="S109" s="46">
        <v>0.74305555555555547</v>
      </c>
      <c r="T109" s="47">
        <v>0.75821759259259247</v>
      </c>
      <c r="U109" s="109">
        <v>14.233333333333213</v>
      </c>
      <c r="V109" s="110">
        <v>21.840053786166632</v>
      </c>
      <c r="W109" s="111"/>
      <c r="X109" s="114"/>
      <c r="Y109" s="294"/>
      <c r="Z109" s="295"/>
      <c r="AA109" s="115">
        <f t="shared" si="46"/>
        <v>-352.75524985564198</v>
      </c>
      <c r="AB109" s="108">
        <f t="shared" si="47"/>
        <v>0.90201243059565506</v>
      </c>
      <c r="AC109" s="308"/>
    </row>
    <row r="110" spans="1:29" ht="15.75" customHeight="1">
      <c r="A110" s="311"/>
      <c r="B110" s="98" t="s">
        <v>118</v>
      </c>
      <c r="C110" s="292" t="s">
        <v>139</v>
      </c>
      <c r="D110" s="293"/>
      <c r="E110" s="99">
        <v>14.03</v>
      </c>
      <c r="F110" s="100">
        <v>2394</v>
      </c>
      <c r="G110" s="101">
        <f t="shared" si="48"/>
        <v>33587.82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2767.4663405679908</v>
      </c>
      <c r="N110" s="104">
        <f t="shared" si="42"/>
        <v>922.48878018933021</v>
      </c>
      <c r="O110" s="106">
        <f t="shared" si="43"/>
        <v>0</v>
      </c>
      <c r="P110" s="107">
        <f t="shared" si="44"/>
        <v>-77.511219810669786</v>
      </c>
      <c r="Q110" s="108">
        <f t="shared" si="45"/>
        <v>0.92248878018933023</v>
      </c>
      <c r="R110" s="303"/>
      <c r="S110" s="46">
        <v>0.76736111111111094</v>
      </c>
      <c r="T110" s="47">
        <v>0.80340277777777758</v>
      </c>
      <c r="U110" s="109">
        <v>13.166666666666593</v>
      </c>
      <c r="V110" s="110">
        <v>51.903070290104964</v>
      </c>
      <c r="W110" s="111"/>
      <c r="X110" s="114"/>
      <c r="Y110" s="294"/>
      <c r="Z110" s="295"/>
      <c r="AA110" s="115">
        <f t="shared" si="46"/>
        <v>-232.53365943200924</v>
      </c>
      <c r="AB110" s="108">
        <f t="shared" si="47"/>
        <v>0.92248878018933023</v>
      </c>
      <c r="AC110" s="308"/>
    </row>
    <row r="111" spans="1:29" ht="15.75" customHeight="1">
      <c r="A111" s="311"/>
      <c r="B111" s="98" t="s">
        <v>118</v>
      </c>
      <c r="C111" s="292" t="s">
        <v>141</v>
      </c>
      <c r="D111" s="293"/>
      <c r="E111" s="99">
        <v>14.28</v>
      </c>
      <c r="F111" s="100">
        <v>3002</v>
      </c>
      <c r="G111" s="101">
        <f t="shared" si="48"/>
        <v>42868.56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3248.118451886739</v>
      </c>
      <c r="N111" s="104">
        <f t="shared" si="42"/>
        <v>1082.7061506289131</v>
      </c>
      <c r="O111" s="106">
        <f t="shared" si="43"/>
        <v>0</v>
      </c>
      <c r="P111" s="107">
        <f t="shared" si="44"/>
        <v>-117.29384937108694</v>
      </c>
      <c r="Q111" s="108">
        <f t="shared" si="45"/>
        <v>0.90225512552409426</v>
      </c>
      <c r="R111" s="303"/>
      <c r="S111" s="46">
        <v>0.81249999999999978</v>
      </c>
      <c r="T111" s="47">
        <v>0.85100694444444425</v>
      </c>
      <c r="U111" s="109">
        <v>13.099999999999969</v>
      </c>
      <c r="V111" s="110">
        <v>55.453642675923184</v>
      </c>
      <c r="W111" s="111"/>
      <c r="X111" s="114"/>
      <c r="Y111" s="294"/>
      <c r="Z111" s="295"/>
      <c r="AA111" s="115">
        <f t="shared" si="46"/>
        <v>-351.88154811326103</v>
      </c>
      <c r="AB111" s="108">
        <f t="shared" si="47"/>
        <v>0.90225512552409415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813</v>
      </c>
      <c r="G112" s="119">
        <f t="shared" si="48"/>
        <v>14780.34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2767.7964197158562</v>
      </c>
      <c r="N112" s="104">
        <f t="shared" si="42"/>
        <v>922.59880657195208</v>
      </c>
      <c r="O112" s="106">
        <f t="shared" si="43"/>
        <v>0</v>
      </c>
      <c r="P112" s="107">
        <f t="shared" si="44"/>
        <v>-77.401193428047918</v>
      </c>
      <c r="Q112" s="108">
        <f t="shared" si="45"/>
        <v>0.92259880657195203</v>
      </c>
      <c r="R112" s="303"/>
      <c r="S112" s="46">
        <v>0.86111111111111083</v>
      </c>
      <c r="T112" s="118">
        <v>0.87334490740740711</v>
      </c>
      <c r="U112" s="109">
        <v>14.549999999999876</v>
      </c>
      <c r="V112" s="110">
        <v>17.624128585659413</v>
      </c>
      <c r="W112" s="111"/>
      <c r="X112" s="114"/>
      <c r="Y112" s="294"/>
      <c r="Z112" s="295"/>
      <c r="AA112" s="115">
        <f t="shared" si="46"/>
        <v>-232.20358028414375</v>
      </c>
      <c r="AB112" s="108">
        <f t="shared" si="47"/>
        <v>0.92259880657195203</v>
      </c>
      <c r="AC112" s="308"/>
    </row>
    <row r="113" spans="1:29" ht="15.75" customHeight="1">
      <c r="A113" s="311"/>
      <c r="B113" s="98" t="s">
        <v>118</v>
      </c>
      <c r="C113" s="292" t="s">
        <v>144</v>
      </c>
      <c r="D113" s="293"/>
      <c r="E113" s="99">
        <v>18.18</v>
      </c>
      <c r="F113" s="100">
        <v>528</v>
      </c>
      <c r="G113" s="119">
        <f t="shared" si="48"/>
        <v>9599.0399999999991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3244.0911194961341</v>
      </c>
      <c r="N113" s="104">
        <f t="shared" si="42"/>
        <v>1081.3637064987113</v>
      </c>
      <c r="O113" s="121">
        <f t="shared" si="43"/>
        <v>0</v>
      </c>
      <c r="P113" s="122">
        <f t="shared" si="44"/>
        <v>-118.63629350128872</v>
      </c>
      <c r="Q113" s="123">
        <f t="shared" si="45"/>
        <v>0.90113642208225941</v>
      </c>
      <c r="R113" s="303"/>
      <c r="S113" s="46">
        <v>0.88263888888888853</v>
      </c>
      <c r="T113" s="118">
        <v>0.88940972222222181</v>
      </c>
      <c r="U113" s="109">
        <v>13.38333333333324</v>
      </c>
      <c r="V113" s="110">
        <v>9.7654470337197168</v>
      </c>
      <c r="W113" s="111"/>
      <c r="X113" s="114"/>
      <c r="Y113" s="294"/>
      <c r="Z113" s="295"/>
      <c r="AA113" s="115">
        <f t="shared" si="46"/>
        <v>-355.90888050386593</v>
      </c>
      <c r="AB113" s="108">
        <f t="shared" si="47"/>
        <v>0.90113642208225941</v>
      </c>
      <c r="AC113" s="308"/>
    </row>
    <row r="114" spans="1:29" ht="15.75" customHeight="1">
      <c r="A114" s="311"/>
      <c r="B114" s="98" t="s">
        <v>118</v>
      </c>
      <c r="C114" s="292" t="s">
        <v>227</v>
      </c>
      <c r="D114" s="293"/>
      <c r="E114" s="99">
        <v>24.76</v>
      </c>
      <c r="F114" s="100">
        <v>1553</v>
      </c>
      <c r="G114" s="119">
        <f t="shared" si="48"/>
        <v>38452.28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03"/>
      <c r="S114" s="46">
        <v>0.89861111111111069</v>
      </c>
      <c r="T114" s="118">
        <v>0.91853009259259222</v>
      </c>
      <c r="U114" s="109">
        <v>13.249999999999993</v>
      </c>
      <c r="V114" s="110">
        <v>28.695096048998966</v>
      </c>
      <c r="W114" s="111"/>
      <c r="X114" s="114"/>
      <c r="Y114" s="294"/>
      <c r="Z114" s="295"/>
      <c r="AA114" s="115">
        <f t="shared" si="46"/>
        <v>-352.75524985564198</v>
      </c>
      <c r="AB114" s="108">
        <f t="shared" si="47"/>
        <v>0.90201243059565506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3643</v>
      </c>
      <c r="G115" s="119">
        <f t="shared" si="48"/>
        <v>51111.29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2767.4663405679912</v>
      </c>
      <c r="N115" s="104">
        <f t="shared" si="42"/>
        <v>922.48878018933044</v>
      </c>
      <c r="O115" s="121">
        <f t="shared" si="43"/>
        <v>0</v>
      </c>
      <c r="P115" s="122">
        <f t="shared" si="44"/>
        <v>-77.511219810669559</v>
      </c>
      <c r="Q115" s="123">
        <f t="shared" si="45"/>
        <v>0.92248878018933045</v>
      </c>
      <c r="R115" s="303"/>
      <c r="S115" s="46">
        <v>0.92847222222222181</v>
      </c>
      <c r="T115" s="118">
        <v>0.98331018518518476</v>
      </c>
      <c r="U115" s="109">
        <v>14.316666666666613</v>
      </c>
      <c r="V115" s="110">
        <v>78.981990420573254</v>
      </c>
      <c r="W115" s="111"/>
      <c r="X115" s="114"/>
      <c r="Y115" s="294"/>
      <c r="Z115" s="295"/>
      <c r="AA115" s="115">
        <f t="shared" si="46"/>
        <v>-232.53365943200879</v>
      </c>
      <c r="AB115" s="108">
        <f t="shared" si="47"/>
        <v>0.92248878018933045</v>
      </c>
      <c r="AC115" s="308"/>
    </row>
    <row r="116" spans="1:29" ht="15.75" customHeight="1">
      <c r="A116" s="311"/>
      <c r="B116" s="98" t="s">
        <v>118</v>
      </c>
      <c r="C116" s="292" t="s">
        <v>141</v>
      </c>
      <c r="D116" s="293"/>
      <c r="E116" s="99">
        <v>14.28</v>
      </c>
      <c r="F116" s="100">
        <v>4889</v>
      </c>
      <c r="G116" s="119">
        <f t="shared" si="48"/>
        <v>69814.92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3248.1184518867385</v>
      </c>
      <c r="N116" s="104">
        <f t="shared" si="42"/>
        <v>1082.7061506289128</v>
      </c>
      <c r="O116" s="121">
        <f t="shared" si="43"/>
        <v>0</v>
      </c>
      <c r="P116" s="122">
        <f t="shared" si="44"/>
        <v>-117.29384937108716</v>
      </c>
      <c r="Q116" s="123">
        <f t="shared" si="45"/>
        <v>0.90225512552409404</v>
      </c>
      <c r="R116" s="303"/>
      <c r="S116" s="46">
        <v>0.99236111111111069</v>
      </c>
      <c r="T116" s="118">
        <v>1.0550694444444439</v>
      </c>
      <c r="U116" s="109">
        <v>13.033333333333346</v>
      </c>
      <c r="V116" s="110">
        <v>90.310745850295959</v>
      </c>
      <c r="W116" s="111"/>
      <c r="X116" s="114"/>
      <c r="Y116" s="294"/>
      <c r="Z116" s="295"/>
      <c r="AA116" s="115">
        <f t="shared" si="46"/>
        <v>-351.88154811326149</v>
      </c>
      <c r="AB116" s="108">
        <f t="shared" si="47"/>
        <v>0.90225512552409404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3054.943416362215</v>
      </c>
      <c r="N123" s="136">
        <f t="shared" ref="N123:N137" si="53">M123/L123</f>
        <v>954.66981761319209</v>
      </c>
      <c r="O123" s="137">
        <f t="shared" ref="O123:O137" si="54">L123-I123</f>
        <v>0</v>
      </c>
      <c r="P123" s="138">
        <f t="shared" ref="P123:P137" si="55">N123-K123</f>
        <v>-95.330182386807905</v>
      </c>
      <c r="Q123" s="139">
        <f t="shared" ref="Q123:Q137" si="56">N123/K123</f>
        <v>0.90920935010780202</v>
      </c>
      <c r="R123" s="304"/>
      <c r="S123" s="140">
        <v>0.70833333333333337</v>
      </c>
      <c r="T123" s="141">
        <v>1.0550694444444439</v>
      </c>
      <c r="U123" s="142"/>
      <c r="V123" s="164"/>
      <c r="W123" s="97"/>
      <c r="X123" s="67"/>
      <c r="Y123" s="290"/>
      <c r="Z123" s="291"/>
      <c r="AA123" s="166">
        <f t="shared" ref="AA123:AA137" si="57">M123-J123</f>
        <v>-305.05658363778502</v>
      </c>
      <c r="AB123" s="139">
        <f t="shared" ref="AB123:AB137" si="58">M123/J123</f>
        <v>0.90920935010780213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703</v>
      </c>
      <c r="G124" s="146">
        <f t="shared" ref="G124:G137" si="59">E124*F124</f>
        <v>17596.09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3245.3252323639035</v>
      </c>
      <c r="N124" s="150">
        <f t="shared" si="53"/>
        <v>649.06504647278075</v>
      </c>
      <c r="O124" s="152">
        <f t="shared" si="54"/>
        <v>0</v>
      </c>
      <c r="P124" s="153">
        <f t="shared" si="55"/>
        <v>-70.93495352721925</v>
      </c>
      <c r="Q124" s="154">
        <f t="shared" si="56"/>
        <v>0.90147923121219553</v>
      </c>
      <c r="R124" s="302">
        <f>Q140</f>
        <v>0.90211992618604742</v>
      </c>
      <c r="S124" s="155">
        <v>0.70833333333333337</v>
      </c>
      <c r="T124" s="156">
        <v>0.71734953703703708</v>
      </c>
      <c r="U124" s="157"/>
      <c r="V124" s="158">
        <v>12.99715651897113</v>
      </c>
      <c r="W124" s="156"/>
      <c r="X124" s="167"/>
      <c r="Y124" s="305"/>
      <c r="Z124" s="306"/>
      <c r="AA124" s="169">
        <f t="shared" si="57"/>
        <v>-354.67476763609648</v>
      </c>
      <c r="AB124" s="154">
        <f t="shared" si="58"/>
        <v>0.90147923121219542</v>
      </c>
      <c r="AC124" s="307">
        <f>AB140</f>
        <v>0.90211992618604742</v>
      </c>
    </row>
    <row r="125" spans="1:29" ht="15.75" customHeight="1">
      <c r="A125" s="297"/>
      <c r="B125" s="98" t="s">
        <v>118</v>
      </c>
      <c r="C125" s="292" t="s">
        <v>133</v>
      </c>
      <c r="D125" s="293"/>
      <c r="E125" s="99">
        <v>16.7</v>
      </c>
      <c r="F125" s="100">
        <v>456</v>
      </c>
      <c r="G125" s="101">
        <f t="shared" si="59"/>
        <v>7615.2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3245.1556875369401</v>
      </c>
      <c r="N125" s="104">
        <f t="shared" si="53"/>
        <v>1081.7185625123134</v>
      </c>
      <c r="O125" s="106">
        <f t="shared" si="54"/>
        <v>0</v>
      </c>
      <c r="P125" s="107">
        <f t="shared" si="55"/>
        <v>-118.28143748768662</v>
      </c>
      <c r="Q125" s="108">
        <f t="shared" si="56"/>
        <v>0.90143213542692779</v>
      </c>
      <c r="R125" s="303"/>
      <c r="S125" s="46">
        <v>0.7270833333333333</v>
      </c>
      <c r="T125" s="47">
        <v>0.7329282407407407</v>
      </c>
      <c r="U125" s="109">
        <v>14.016666666666566</v>
      </c>
      <c r="V125" s="110">
        <v>8.4310284727097731</v>
      </c>
      <c r="W125" s="111"/>
      <c r="X125" s="13"/>
      <c r="Y125" s="294"/>
      <c r="Z125" s="295"/>
      <c r="AA125" s="170">
        <f t="shared" si="57"/>
        <v>-354.84431246305985</v>
      </c>
      <c r="AB125" s="108">
        <f t="shared" si="58"/>
        <v>0.90143213542692779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959</v>
      </c>
      <c r="G126" s="101">
        <f t="shared" si="59"/>
        <v>23802.38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3247.2558705559036</v>
      </c>
      <c r="N126" s="104">
        <f t="shared" si="53"/>
        <v>649.45117411118076</v>
      </c>
      <c r="O126" s="106">
        <f t="shared" si="54"/>
        <v>0</v>
      </c>
      <c r="P126" s="107">
        <f t="shared" si="55"/>
        <v>-70.548825888819238</v>
      </c>
      <c r="Q126" s="108">
        <f t="shared" si="56"/>
        <v>0.90201551959886217</v>
      </c>
      <c r="R126" s="303"/>
      <c r="S126" s="46">
        <v>0.74236111111111103</v>
      </c>
      <c r="T126" s="47">
        <v>0.75466435185185177</v>
      </c>
      <c r="U126" s="109">
        <v>13.583333333333272</v>
      </c>
      <c r="V126" s="110">
        <v>17.719576865419487</v>
      </c>
      <c r="W126" s="111"/>
      <c r="X126" s="13"/>
      <c r="Y126" s="294"/>
      <c r="Z126" s="295"/>
      <c r="AA126" s="170">
        <f t="shared" si="57"/>
        <v>-352.74412944409642</v>
      </c>
      <c r="AB126" s="108">
        <f t="shared" si="58"/>
        <v>0.90201551959886206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1006</v>
      </c>
      <c r="G127" s="101">
        <f t="shared" si="59"/>
        <v>23942.799999999999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3250.7338923860684</v>
      </c>
      <c r="N127" s="104">
        <f t="shared" si="53"/>
        <v>812.6834730965171</v>
      </c>
      <c r="O127" s="106">
        <f t="shared" si="54"/>
        <v>0</v>
      </c>
      <c r="P127" s="107">
        <f t="shared" si="55"/>
        <v>-87.316526903482895</v>
      </c>
      <c r="Q127" s="108">
        <f t="shared" si="56"/>
        <v>0.90298163677390786</v>
      </c>
      <c r="R127" s="303"/>
      <c r="S127" s="46">
        <v>0.76458333333333317</v>
      </c>
      <c r="T127" s="47">
        <v>0.77747685185185167</v>
      </c>
      <c r="U127" s="109">
        <v>14.283333333333221</v>
      </c>
      <c r="V127" s="110">
        <v>18.568114769829776</v>
      </c>
      <c r="W127" s="111"/>
      <c r="X127" s="13"/>
      <c r="Y127" s="294"/>
      <c r="Z127" s="295"/>
      <c r="AA127" s="170">
        <f t="shared" si="57"/>
        <v>-349.26610761393158</v>
      </c>
      <c r="AB127" s="108">
        <f t="shared" si="58"/>
        <v>0.90298163677390786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1229</v>
      </c>
      <c r="G128" s="101">
        <f t="shared" si="59"/>
        <v>36870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3247.7827022921033</v>
      </c>
      <c r="N128" s="104">
        <f t="shared" si="53"/>
        <v>811.94567557302582</v>
      </c>
      <c r="O128" s="106">
        <f t="shared" si="54"/>
        <v>0</v>
      </c>
      <c r="P128" s="107">
        <f t="shared" si="55"/>
        <v>-88.054324426974176</v>
      </c>
      <c r="Q128" s="108">
        <f t="shared" si="56"/>
        <v>0.90216186174780644</v>
      </c>
      <c r="R128" s="303"/>
      <c r="S128" s="46">
        <v>0.78680555555555531</v>
      </c>
      <c r="T128" s="47">
        <v>0.80256944444444422</v>
      </c>
      <c r="U128" s="109">
        <v>13.433333333333248</v>
      </c>
      <c r="V128" s="110">
        <v>22.704720961768295</v>
      </c>
      <c r="W128" s="111"/>
      <c r="X128" s="114"/>
      <c r="Y128" s="294"/>
      <c r="Z128" s="295"/>
      <c r="AA128" s="170">
        <f t="shared" si="57"/>
        <v>-352.21729770789671</v>
      </c>
      <c r="AB128" s="108">
        <f t="shared" si="58"/>
        <v>0.90216186174780644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1087</v>
      </c>
      <c r="G129" s="119">
        <f t="shared" si="59"/>
        <v>19761.66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3247.4034114390843</v>
      </c>
      <c r="N129" s="104">
        <f t="shared" si="53"/>
        <v>1082.467803813028</v>
      </c>
      <c r="O129" s="106">
        <f t="shared" si="54"/>
        <v>0</v>
      </c>
      <c r="P129" s="107">
        <f t="shared" si="55"/>
        <v>-117.53219618697199</v>
      </c>
      <c r="Q129" s="108">
        <f t="shared" si="56"/>
        <v>0.90205650317752339</v>
      </c>
      <c r="R129" s="303"/>
      <c r="S129" s="46">
        <v>0.81249999999999967</v>
      </c>
      <c r="T129" s="118">
        <v>0.82644675925925892</v>
      </c>
      <c r="U129" s="109">
        <v>14.299999999999837</v>
      </c>
      <c r="V129" s="110">
        <v>20.083738216896744</v>
      </c>
      <c r="W129" s="111"/>
      <c r="X129" s="49"/>
      <c r="Y129" s="294"/>
      <c r="Z129" s="295"/>
      <c r="AA129" s="170">
        <f t="shared" si="57"/>
        <v>-352.59658856091573</v>
      </c>
      <c r="AB129" s="108">
        <f t="shared" si="58"/>
        <v>0.90205650317752339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2527</v>
      </c>
      <c r="G130" s="119">
        <f t="shared" si="59"/>
        <v>42099.82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3249.2202082946915</v>
      </c>
      <c r="N130" s="104">
        <f t="shared" si="53"/>
        <v>649.84404165893829</v>
      </c>
      <c r="O130" s="121">
        <f t="shared" si="54"/>
        <v>0</v>
      </c>
      <c r="P130" s="122">
        <f t="shared" si="55"/>
        <v>-70.155958341061705</v>
      </c>
      <c r="Q130" s="123">
        <f t="shared" si="56"/>
        <v>0.90256116897074767</v>
      </c>
      <c r="R130" s="303"/>
      <c r="S130" s="46">
        <v>0.83611111111111069</v>
      </c>
      <c r="T130" s="118">
        <v>0.86850694444444398</v>
      </c>
      <c r="U130" s="109">
        <v>13.916666666666551</v>
      </c>
      <c r="V130" s="110">
        <v>46.663503942558478</v>
      </c>
      <c r="W130" s="111"/>
      <c r="X130" s="114"/>
      <c r="Y130" s="294"/>
      <c r="Z130" s="295"/>
      <c r="AA130" s="170">
        <f t="shared" si="57"/>
        <v>-350.77979170530853</v>
      </c>
      <c r="AB130" s="108">
        <f t="shared" si="58"/>
        <v>0.90256116897074767</v>
      </c>
      <c r="AC130" s="308"/>
    </row>
    <row r="131" spans="1:29" ht="15.75" customHeight="1">
      <c r="A131" s="298"/>
      <c r="B131" s="98" t="s">
        <v>118</v>
      </c>
      <c r="C131" s="292" t="s">
        <v>146</v>
      </c>
      <c r="D131" s="293"/>
      <c r="E131" s="99">
        <v>25.03</v>
      </c>
      <c r="F131" s="100">
        <v>734</v>
      </c>
      <c r="G131" s="119">
        <f t="shared" si="59"/>
        <v>18372.02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3245.3252323639035</v>
      </c>
      <c r="N131" s="104">
        <f t="shared" si="53"/>
        <v>649.06504647278075</v>
      </c>
      <c r="O131" s="121">
        <f t="shared" si="54"/>
        <v>0</v>
      </c>
      <c r="P131" s="122">
        <f t="shared" si="55"/>
        <v>-70.93495352721925</v>
      </c>
      <c r="Q131" s="123">
        <f t="shared" si="56"/>
        <v>0.90147923121219553</v>
      </c>
      <c r="R131" s="303"/>
      <c r="S131" s="46">
        <v>0.87777777777777732</v>
      </c>
      <c r="T131" s="118">
        <v>0.88719907407407361</v>
      </c>
      <c r="U131" s="109">
        <v>13.350000000000009</v>
      </c>
      <c r="V131" s="110">
        <v>13.570288598755063</v>
      </c>
      <c r="W131" s="111"/>
      <c r="X131" s="114"/>
      <c r="Y131" s="294"/>
      <c r="Z131" s="295"/>
      <c r="AA131" s="170">
        <f t="shared" si="57"/>
        <v>-354.67476763609648</v>
      </c>
      <c r="AB131" s="108">
        <f t="shared" si="58"/>
        <v>0.90147923121219542</v>
      </c>
      <c r="AC131" s="308"/>
    </row>
    <row r="132" spans="1:29" ht="15.75" customHeight="1">
      <c r="A132" s="298"/>
      <c r="B132" s="98" t="s">
        <v>118</v>
      </c>
      <c r="C132" s="292" t="s">
        <v>133</v>
      </c>
      <c r="D132" s="293"/>
      <c r="E132" s="99">
        <v>16.7</v>
      </c>
      <c r="F132" s="100">
        <v>537</v>
      </c>
      <c r="G132" s="119">
        <f t="shared" si="59"/>
        <v>8967.9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3245.1556875369397</v>
      </c>
      <c r="N132" s="104">
        <f t="shared" si="53"/>
        <v>1081.7185625123132</v>
      </c>
      <c r="O132" s="121">
        <f t="shared" si="54"/>
        <v>0</v>
      </c>
      <c r="P132" s="122">
        <f t="shared" si="55"/>
        <v>-118.28143748768684</v>
      </c>
      <c r="Q132" s="123">
        <f t="shared" si="56"/>
        <v>0.90143213542692768</v>
      </c>
      <c r="R132" s="303"/>
      <c r="S132" s="46">
        <v>0.8972222222222217</v>
      </c>
      <c r="T132" s="118">
        <v>0.90410879629629581</v>
      </c>
      <c r="U132" s="109">
        <v>14.433333333333245</v>
      </c>
      <c r="V132" s="110">
        <v>9.9286453724674306</v>
      </c>
      <c r="W132" s="124"/>
      <c r="X132" s="125"/>
      <c r="Y132" s="294"/>
      <c r="Z132" s="295"/>
      <c r="AA132" s="170">
        <f t="shared" si="57"/>
        <v>-354.84431246306031</v>
      </c>
      <c r="AB132" s="108">
        <f t="shared" si="58"/>
        <v>0.90143213542692768</v>
      </c>
      <c r="AC132" s="308"/>
    </row>
    <row r="133" spans="1:29" ht="15.75" customHeight="1">
      <c r="A133" s="298"/>
      <c r="B133" s="98" t="s">
        <v>118</v>
      </c>
      <c r="C133" s="292" t="s">
        <v>145</v>
      </c>
      <c r="D133" s="293"/>
      <c r="E133" s="99">
        <v>24.82</v>
      </c>
      <c r="F133" s="100">
        <v>1099</v>
      </c>
      <c r="G133" s="119">
        <f t="shared" si="59"/>
        <v>27277.18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3247.2558705559031</v>
      </c>
      <c r="N133" s="104">
        <f t="shared" si="53"/>
        <v>649.45117411118065</v>
      </c>
      <c r="O133" s="121">
        <f t="shared" si="54"/>
        <v>0</v>
      </c>
      <c r="P133" s="122">
        <f t="shared" si="55"/>
        <v>-70.548825888819351</v>
      </c>
      <c r="Q133" s="123">
        <f t="shared" si="56"/>
        <v>0.90201551959886206</v>
      </c>
      <c r="R133" s="303"/>
      <c r="S133" s="46">
        <v>0.91388888888888831</v>
      </c>
      <c r="T133" s="118">
        <v>0.92798611111111051</v>
      </c>
      <c r="U133" s="109">
        <v>14.08333333333319</v>
      </c>
      <c r="V133" s="110">
        <v>20.306376407816494</v>
      </c>
      <c r="W133" s="124"/>
      <c r="X133" s="125"/>
      <c r="Y133" s="294"/>
      <c r="Z133" s="295"/>
      <c r="AA133" s="170">
        <f t="shared" si="57"/>
        <v>-352.74412944409687</v>
      </c>
      <c r="AB133" s="108">
        <f t="shared" si="58"/>
        <v>0.90201551959886195</v>
      </c>
      <c r="AC133" s="308"/>
    </row>
    <row r="134" spans="1:29" ht="15.75" customHeight="1">
      <c r="A134" s="298"/>
      <c r="B134" s="98" t="s">
        <v>118</v>
      </c>
      <c r="C134" s="292" t="s">
        <v>228</v>
      </c>
      <c r="D134" s="293"/>
      <c r="E134" s="99">
        <v>23.8</v>
      </c>
      <c r="F134" s="100">
        <v>1246</v>
      </c>
      <c r="G134" s="119">
        <f t="shared" si="59"/>
        <v>29654.799999999999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3250.7338923860689</v>
      </c>
      <c r="N134" s="104">
        <f t="shared" si="53"/>
        <v>812.68347309651722</v>
      </c>
      <c r="O134" s="121">
        <f t="shared" si="54"/>
        <v>0</v>
      </c>
      <c r="P134" s="122">
        <f t="shared" si="55"/>
        <v>-87.316526903482782</v>
      </c>
      <c r="Q134" s="123">
        <f t="shared" si="56"/>
        <v>0.90298163677390797</v>
      </c>
      <c r="R134" s="303"/>
      <c r="S134" s="46">
        <v>0.93749999999999933</v>
      </c>
      <c r="T134" s="118">
        <v>0.95346064814814746</v>
      </c>
      <c r="U134" s="109">
        <v>13.699999999999903</v>
      </c>
      <c r="V134" s="110">
        <v>22.997883701001889</v>
      </c>
      <c r="W134" s="124"/>
      <c r="X134" s="125"/>
      <c r="Y134" s="294"/>
      <c r="Z134" s="295"/>
      <c r="AA134" s="170">
        <f t="shared" si="57"/>
        <v>-349.26610761393113</v>
      </c>
      <c r="AB134" s="108">
        <f t="shared" si="58"/>
        <v>0.90298163677390797</v>
      </c>
      <c r="AC134" s="308"/>
    </row>
    <row r="135" spans="1:29" ht="15.75" customHeight="1">
      <c r="A135" s="298"/>
      <c r="B135" s="98" t="s">
        <v>118</v>
      </c>
      <c r="C135" s="292" t="s">
        <v>194</v>
      </c>
      <c r="D135" s="293"/>
      <c r="E135" s="99">
        <v>30</v>
      </c>
      <c r="F135" s="100">
        <v>1613</v>
      </c>
      <c r="G135" s="119">
        <f t="shared" si="59"/>
        <v>48390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3248.8729723315228</v>
      </c>
      <c r="N135" s="104">
        <f t="shared" si="53"/>
        <v>812.21824308288069</v>
      </c>
      <c r="O135" s="121">
        <f t="shared" si="54"/>
        <v>0</v>
      </c>
      <c r="P135" s="122">
        <f t="shared" si="55"/>
        <v>-87.78175691711931</v>
      </c>
      <c r="Q135" s="123">
        <f t="shared" si="56"/>
        <v>0.9024647145365341</v>
      </c>
      <c r="R135" s="303"/>
      <c r="S135" s="46">
        <v>0.96249999999999925</v>
      </c>
      <c r="T135" s="118">
        <v>0.98318287037036967</v>
      </c>
      <c r="U135" s="109">
        <v>13.01666666666657</v>
      </c>
      <c r="V135" s="110">
        <v>29.788791628423301</v>
      </c>
      <c r="W135" s="124"/>
      <c r="X135" s="125"/>
      <c r="Y135" s="294"/>
      <c r="Z135" s="295"/>
      <c r="AA135" s="170">
        <f t="shared" si="57"/>
        <v>-351.12702766847724</v>
      </c>
      <c r="AB135" s="108">
        <f t="shared" si="58"/>
        <v>0.9024647145365341</v>
      </c>
      <c r="AC135" s="308"/>
    </row>
    <row r="136" spans="1:29" ht="15.75" customHeight="1">
      <c r="A136" s="298"/>
      <c r="B136" s="98" t="s">
        <v>118</v>
      </c>
      <c r="C136" s="292" t="s">
        <v>143</v>
      </c>
      <c r="D136" s="293"/>
      <c r="E136" s="99">
        <v>18.18</v>
      </c>
      <c r="F136" s="100">
        <v>1563</v>
      </c>
      <c r="G136" s="119">
        <f t="shared" si="59"/>
        <v>28415.34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3247.4034114390838</v>
      </c>
      <c r="N136" s="104">
        <f t="shared" si="53"/>
        <v>1082.467803813028</v>
      </c>
      <c r="O136" s="121">
        <f t="shared" si="54"/>
        <v>0</v>
      </c>
      <c r="P136" s="122">
        <f t="shared" si="55"/>
        <v>-117.53219618697199</v>
      </c>
      <c r="Q136" s="123">
        <f t="shared" si="56"/>
        <v>0.90205650317752339</v>
      </c>
      <c r="R136" s="303"/>
      <c r="S136" s="46">
        <v>0.99236111111111036</v>
      </c>
      <c r="T136" s="118">
        <v>1.0124074074074068</v>
      </c>
      <c r="U136" s="109">
        <v>13.216666666666601</v>
      </c>
      <c r="V136" s="110">
        <v>28.878457068086121</v>
      </c>
      <c r="W136" s="124"/>
      <c r="X136" s="125"/>
      <c r="Y136" s="294"/>
      <c r="Z136" s="295"/>
      <c r="AA136" s="170">
        <f t="shared" si="57"/>
        <v>-352.59658856091619</v>
      </c>
      <c r="AB136" s="108">
        <f t="shared" si="58"/>
        <v>0.90205650317752328</v>
      </c>
      <c r="AC136" s="308"/>
    </row>
    <row r="137" spans="1:29" ht="15.75" customHeight="1">
      <c r="A137" s="298"/>
      <c r="B137" s="98" t="s">
        <v>118</v>
      </c>
      <c r="C137" s="292" t="s">
        <v>137</v>
      </c>
      <c r="D137" s="293"/>
      <c r="E137" s="99">
        <v>16.66</v>
      </c>
      <c r="F137" s="100">
        <v>3758</v>
      </c>
      <c r="G137" s="119">
        <f t="shared" si="59"/>
        <v>62608.28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3249.2202082946915</v>
      </c>
      <c r="N137" s="104">
        <f t="shared" si="53"/>
        <v>649.84404165893829</v>
      </c>
      <c r="O137" s="121">
        <f t="shared" si="54"/>
        <v>0</v>
      </c>
      <c r="P137" s="122">
        <f t="shared" si="55"/>
        <v>-70.155958341061705</v>
      </c>
      <c r="Q137" s="123">
        <f t="shared" si="56"/>
        <v>0.90256116897074767</v>
      </c>
      <c r="R137" s="303"/>
      <c r="S137" s="46">
        <v>1.0215277777777769</v>
      </c>
      <c r="T137" s="118">
        <v>1.0697106481481473</v>
      </c>
      <c r="U137" s="109">
        <v>13.133333333333042</v>
      </c>
      <c r="V137" s="110">
        <v>69.395111917742284</v>
      </c>
      <c r="W137" s="111"/>
      <c r="X137" s="114"/>
      <c r="Y137" s="294"/>
      <c r="Z137" s="295"/>
      <c r="AA137" s="170">
        <f t="shared" si="57"/>
        <v>-350.77979170530853</v>
      </c>
      <c r="AB137" s="108">
        <f t="shared" si="58"/>
        <v>0.90256116897074767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3247.6317342697707</v>
      </c>
      <c r="N140" s="136">
        <f>M140/L140</f>
        <v>783.91110827201351</v>
      </c>
      <c r="O140" s="137">
        <f>L140-I140</f>
        <v>0</v>
      </c>
      <c r="P140" s="138">
        <f>N140-K140</f>
        <v>-85.054408969365682</v>
      </c>
      <c r="Q140" s="139">
        <f>N140/K140</f>
        <v>0.90211992618604742</v>
      </c>
      <c r="R140" s="304"/>
      <c r="S140" s="140">
        <v>0.70833333333333337</v>
      </c>
      <c r="T140" s="141">
        <v>1.0697106481481473</v>
      </c>
      <c r="U140" s="142"/>
      <c r="V140" s="164"/>
      <c r="W140" s="165"/>
      <c r="X140" s="136"/>
      <c r="Y140" s="290"/>
      <c r="Z140" s="291"/>
      <c r="AA140" s="172">
        <f>M140-J140</f>
        <v>-352.36826573022927</v>
      </c>
      <c r="AB140" s="139">
        <f>M140/J140</f>
        <v>0.90211992618604742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D6194E1D-E619-40A5-BFF6-5F66AFEC3114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8A2E-63D5-4F00-8AB9-068ADE19F411}">
  <sheetPr codeName="工作表54">
    <tabColor theme="8" tint="0.59999389629810485"/>
    <pageSetUpPr fitToPage="1"/>
  </sheetPr>
  <dimension ref="A1:AG147"/>
  <sheetViews>
    <sheetView zoomScale="85" zoomScaleNormal="85" workbookViewId="0">
      <pane ySplit="4" topLeftCell="A5" activePane="bottomLeft" state="frozen"/>
      <selection activeCell="M47" sqref="M47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82651</v>
      </c>
      <c r="E1" s="86" t="s">
        <v>3</v>
      </c>
      <c r="F1" s="87">
        <f>SUM(G5:G140)</f>
        <v>3818508.6800000006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46273</v>
      </c>
      <c r="B2" s="348"/>
      <c r="C2" s="90" t="s">
        <v>40</v>
      </c>
      <c r="D2" s="91">
        <f>AVERAGE(N21,N38,N55,N72,N89,N106,N123,N140)</f>
        <v>206.93445333130032</v>
      </c>
      <c r="E2" s="91" t="s">
        <v>91</v>
      </c>
      <c r="F2" s="92">
        <f>F1/D1</f>
        <v>46.200392977701426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45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4146</v>
      </c>
      <c r="G5" s="146">
        <f t="shared" ref="G5:G7" si="0">E5*F5</f>
        <v>81676.2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1084.5272881768487</v>
      </c>
      <c r="N5" s="150">
        <f>M5/L5</f>
        <v>83.425176013603746</v>
      </c>
      <c r="O5" s="152">
        <f>L5-I5</f>
        <v>0</v>
      </c>
      <c r="P5" s="153">
        <f>N5-K5</f>
        <v>-8.8825162940885605</v>
      </c>
      <c r="Q5" s="154">
        <f>N5/K5</f>
        <v>0.90377274014737397</v>
      </c>
      <c r="R5" s="302">
        <f>Q21</f>
        <v>0.90248313437312466</v>
      </c>
      <c r="S5" s="155">
        <v>0.20833333333333334</v>
      </c>
      <c r="T5" s="156">
        <v>0.36761574074074077</v>
      </c>
      <c r="U5" s="157"/>
      <c r="V5" s="158">
        <v>229.37182190978294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-115.47271182315126</v>
      </c>
      <c r="AF5" s="130">
        <f>M5/J5</f>
        <v>0.90377274014737397</v>
      </c>
      <c r="AG5" s="381">
        <f>AF21</f>
        <v>0.90248313437312477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4594</v>
      </c>
      <c r="G6" s="101">
        <f t="shared" si="0"/>
        <v>259239.42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1806.3548219448398</v>
      </c>
      <c r="N6" s="104">
        <f>M6/L6</f>
        <v>75.264784247701655</v>
      </c>
      <c r="O6" s="106">
        <f>L6-I6</f>
        <v>0</v>
      </c>
      <c r="P6" s="107">
        <f>N6-K6</f>
        <v>-8.0685490856316733</v>
      </c>
      <c r="Q6" s="108">
        <f>N6/K6</f>
        <v>0.90317741097241988</v>
      </c>
      <c r="R6" s="303"/>
      <c r="S6" s="46">
        <v>0.37083333333333335</v>
      </c>
      <c r="T6" s="47">
        <v>0.4767939814814815</v>
      </c>
      <c r="U6" s="109">
        <v>4.6333333333333115</v>
      </c>
      <c r="V6" s="110">
        <v>152.59460469855415</v>
      </c>
      <c r="W6" s="111">
        <v>0.4767939814814815</v>
      </c>
      <c r="X6" s="114">
        <v>0.51458333333333328</v>
      </c>
      <c r="Y6" s="12"/>
      <c r="Z6" s="196"/>
      <c r="AA6" s="294"/>
      <c r="AB6" s="295"/>
      <c r="AC6" s="12">
        <v>3</v>
      </c>
      <c r="AD6" s="196"/>
      <c r="AE6" s="115">
        <f>M6-J6</f>
        <v>-193.64517805516016</v>
      </c>
      <c r="AF6" s="108">
        <f>M6/J6</f>
        <v>0.90317741097241988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5511</v>
      </c>
      <c r="G7" s="101">
        <f t="shared" si="0"/>
        <v>328014.72000000003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1802.0301886185605</v>
      </c>
      <c r="N7" s="104">
        <f>M7/L7</f>
        <v>75.084591192440016</v>
      </c>
      <c r="O7" s="106">
        <f>L7-I7</f>
        <v>0</v>
      </c>
      <c r="P7" s="107">
        <f>N7-K7</f>
        <v>-8.248742140893313</v>
      </c>
      <c r="Q7" s="108">
        <f>N7/K7</f>
        <v>0.90101509430928028</v>
      </c>
      <c r="R7" s="303"/>
      <c r="S7" s="46">
        <v>0.51458333333333328</v>
      </c>
      <c r="T7" s="47">
        <v>0.64200231481481473</v>
      </c>
      <c r="U7" s="109">
        <v>55</v>
      </c>
      <c r="V7" s="110">
        <v>183.49304139764968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-197.96981138143951</v>
      </c>
      <c r="AF7" s="108">
        <f>M7/J7</f>
        <v>0.90101509430928028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1564.3040995800829</v>
      </c>
      <c r="N21" s="136">
        <f t="shared" ref="N21:N27" si="5">M21/L21</f>
        <v>76.932988503938503</v>
      </c>
      <c r="O21" s="137">
        <f t="shared" ref="O21:O27" si="6">L21-I21</f>
        <v>0</v>
      </c>
      <c r="P21" s="138">
        <f t="shared" ref="P21:P27" si="7">N21-K21</f>
        <v>-8.3129131354057648</v>
      </c>
      <c r="Q21" s="139">
        <f t="shared" ref="Q21:Q27" si="8">N21/K21</f>
        <v>0.90248313437312466</v>
      </c>
      <c r="R21" s="304"/>
      <c r="S21" s="140">
        <v>0.20833333333333334</v>
      </c>
      <c r="T21" s="141">
        <v>0.64200231481481473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10</v>
      </c>
      <c r="AD21" s="178">
        <f>SUM(AD5:AD20)</f>
        <v>0</v>
      </c>
      <c r="AE21" s="166">
        <f t="shared" ref="AE21:AE27" si="9">M21-J21</f>
        <v>-169.02923375325031</v>
      </c>
      <c r="AF21" s="139">
        <f t="shared" ref="AF21:AF27" si="10">M21/J21</f>
        <v>0.90248313437312477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2150</v>
      </c>
      <c r="G22" s="146">
        <f t="shared" ref="G22:G27" si="11">E22*F22</f>
        <v>78367.5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1895.7983422374984</v>
      </c>
      <c r="N22" s="150">
        <f t="shared" si="5"/>
        <v>94.789917111874928</v>
      </c>
      <c r="O22" s="152">
        <f t="shared" si="6"/>
        <v>0</v>
      </c>
      <c r="P22" s="153">
        <f t="shared" si="7"/>
        <v>-10.210082888125072</v>
      </c>
      <c r="Q22" s="154">
        <f t="shared" si="8"/>
        <v>0.90276111535118975</v>
      </c>
      <c r="R22" s="302">
        <f>Q38</f>
        <v>0.90353336024533759</v>
      </c>
      <c r="S22" s="155">
        <v>0.20833333333333334</v>
      </c>
      <c r="T22" s="156">
        <v>0.25557870370370372</v>
      </c>
      <c r="U22" s="157"/>
      <c r="V22" s="158">
        <v>68.04521194366535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-204.20165776250155</v>
      </c>
      <c r="AF22" s="154">
        <f t="shared" si="10"/>
        <v>0.90276111535118975</v>
      </c>
      <c r="AG22" s="374">
        <f>AF38</f>
        <v>0.91100057809860469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1191</v>
      </c>
      <c r="G23" s="101">
        <f t="shared" si="11"/>
        <v>61265.04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1802.9709154418126</v>
      </c>
      <c r="N23" s="104">
        <f t="shared" si="5"/>
        <v>94.893206075884876</v>
      </c>
      <c r="O23" s="106">
        <f t="shared" si="6"/>
        <v>0</v>
      </c>
      <c r="P23" s="107">
        <f t="shared" si="7"/>
        <v>-10.369951818851959</v>
      </c>
      <c r="Q23" s="108">
        <f t="shared" si="8"/>
        <v>0.90148545772090638</v>
      </c>
      <c r="R23" s="303"/>
      <c r="S23" s="46">
        <v>0.25902777777777775</v>
      </c>
      <c r="T23" s="47">
        <v>0.2865509259259259</v>
      </c>
      <c r="U23" s="109">
        <v>4.9666666666665904</v>
      </c>
      <c r="V23" s="110">
        <v>39.634582781103234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-197.02908455818738</v>
      </c>
      <c r="AF23" s="108">
        <f t="shared" si="10"/>
        <v>0.90148545772090627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1411</v>
      </c>
      <c r="G24" s="101">
        <f t="shared" si="11"/>
        <v>61068.08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1626.3282444903059</v>
      </c>
      <c r="N24" s="104">
        <f t="shared" si="5"/>
        <v>77.444202118585991</v>
      </c>
      <c r="O24" s="106">
        <f t="shared" si="6"/>
        <v>0</v>
      </c>
      <c r="P24" s="107">
        <f t="shared" si="7"/>
        <v>-8.2700835956997167</v>
      </c>
      <c r="Q24" s="108">
        <f t="shared" si="8"/>
        <v>0.90351569138350329</v>
      </c>
      <c r="R24" s="303"/>
      <c r="S24" s="46">
        <v>0.2895833333333333</v>
      </c>
      <c r="T24" s="47">
        <v>0.32572916666666663</v>
      </c>
      <c r="U24" s="109">
        <v>5</v>
      </c>
      <c r="V24" s="110">
        <v>52.055912013341803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-173.67175550969409</v>
      </c>
      <c r="AF24" s="108">
        <f t="shared" si="10"/>
        <v>0.90351569138350329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3253</v>
      </c>
      <c r="G25" s="101">
        <f t="shared" si="11"/>
        <v>198725.77000000002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1804.620829732243</v>
      </c>
      <c r="N25" s="104">
        <f t="shared" si="5"/>
        <v>90.231041486612156</v>
      </c>
      <c r="O25" s="106">
        <f t="shared" si="6"/>
        <v>0</v>
      </c>
      <c r="P25" s="107">
        <f t="shared" si="7"/>
        <v>-9.7689585133878438</v>
      </c>
      <c r="Q25" s="108">
        <f t="shared" si="8"/>
        <v>0.90231041486612151</v>
      </c>
      <c r="R25" s="303"/>
      <c r="S25" s="46">
        <v>0.32916666666666661</v>
      </c>
      <c r="T25" s="47">
        <v>0.40427083333333325</v>
      </c>
      <c r="U25" s="109">
        <v>4.9499999999999744</v>
      </c>
      <c r="V25" s="110">
        <v>108.15568388898595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-195.37917026775699</v>
      </c>
      <c r="AF25" s="108">
        <f t="shared" si="10"/>
        <v>0.90231041486612151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3099</v>
      </c>
      <c r="G26" s="101">
        <f t="shared" si="11"/>
        <v>166602.23999999999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1804.2443887848196</v>
      </c>
      <c r="N26" s="104">
        <f t="shared" si="5"/>
        <v>90.212219439240982</v>
      </c>
      <c r="O26" s="106">
        <f t="shared" si="6"/>
        <v>0</v>
      </c>
      <c r="P26" s="107">
        <f t="shared" si="7"/>
        <v>-9.7877805607590176</v>
      </c>
      <c r="Q26" s="108">
        <f t="shared" si="8"/>
        <v>0.90212219439240982</v>
      </c>
      <c r="R26" s="303"/>
      <c r="S26" s="46">
        <v>0.40833333333333327</v>
      </c>
      <c r="T26" s="47">
        <v>0.4798958333333333</v>
      </c>
      <c r="U26" s="109">
        <v>5.8500000000000352</v>
      </c>
      <c r="V26" s="110">
        <v>103.05699225437682</v>
      </c>
      <c r="W26" s="111">
        <v>0.4798958333333333</v>
      </c>
      <c r="X26" s="114">
        <v>0.51944444444444438</v>
      </c>
      <c r="Y26" s="12"/>
      <c r="Z26" s="196"/>
      <c r="AA26" s="294"/>
      <c r="AB26" s="295"/>
      <c r="AC26" s="12">
        <v>2</v>
      </c>
      <c r="AD26" s="196"/>
      <c r="AE26" s="115">
        <f t="shared" si="9"/>
        <v>-195.75561121518035</v>
      </c>
      <c r="AF26" s="108">
        <f t="shared" si="10"/>
        <v>0.90212219439240982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2318</v>
      </c>
      <c r="G27" s="119">
        <f t="shared" si="11"/>
        <v>69470.459999999992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0.51944444444444438</v>
      </c>
      <c r="T27" s="118">
        <v>0.55620370370370364</v>
      </c>
      <c r="U27" s="109">
        <v>56.949999999999946</v>
      </c>
      <c r="V27" s="110">
        <v>52.94988468719113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05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05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05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1926.766222678549</v>
      </c>
      <c r="N38" s="136">
        <f t="shared" ref="N38:N44" si="16">M38/L38</f>
        <v>94.758994557961429</v>
      </c>
      <c r="O38" s="137">
        <f t="shared" ref="O38:O44" si="17">L38-I38</f>
        <v>0.1666666666666643</v>
      </c>
      <c r="P38" s="138">
        <f t="shared" ref="P38:P44" si="18">N38-K38</f>
        <v>-10.117038499889802</v>
      </c>
      <c r="Q38" s="139">
        <f t="shared" ref="Q38:Q44" si="19">N38/K38</f>
        <v>0.90353336024533759</v>
      </c>
      <c r="R38" s="304"/>
      <c r="S38" s="140">
        <v>0.20833333333333334</v>
      </c>
      <c r="T38" s="141">
        <v>0.55620370370370364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4" si="20">M38-J38</f>
        <v>-188.23377732145104</v>
      </c>
      <c r="AF38" s="139">
        <f t="shared" ref="AF38:AF44" si="21">M38/J38</f>
        <v>0.91100057809860469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2496</v>
      </c>
      <c r="G39" s="146">
        <f t="shared" ref="G39:G44" si="22">E39*F39</f>
        <v>178588.79999999999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1805.8185926713991</v>
      </c>
      <c r="N39" s="150">
        <f t="shared" si="16"/>
        <v>82.082663303245411</v>
      </c>
      <c r="O39" s="152">
        <f t="shared" si="17"/>
        <v>0</v>
      </c>
      <c r="P39" s="153">
        <f t="shared" si="18"/>
        <v>-8.8264276058454953</v>
      </c>
      <c r="Q39" s="154">
        <f t="shared" si="19"/>
        <v>0.9029092963356995</v>
      </c>
      <c r="R39" s="302">
        <f>Q55</f>
        <v>0.90291972554153666</v>
      </c>
      <c r="S39" s="155">
        <v>0.20833333333333334</v>
      </c>
      <c r="T39" s="156">
        <v>0.26591435185185186</v>
      </c>
      <c r="U39" s="157"/>
      <c r="V39" s="158">
        <v>82.931918304404959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-194.18140732860093</v>
      </c>
      <c r="AF39" s="154">
        <f t="shared" si="21"/>
        <v>0.9029092963356995</v>
      </c>
      <c r="AG39" s="307">
        <f>AF55</f>
        <v>0.90291972554153666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3169</v>
      </c>
      <c r="G40" s="101">
        <f t="shared" si="22"/>
        <v>188682.26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1806.4273887531583</v>
      </c>
      <c r="N40" s="104">
        <f t="shared" si="16"/>
        <v>78.540321250137325</v>
      </c>
      <c r="O40" s="106">
        <f t="shared" si="17"/>
        <v>0</v>
      </c>
      <c r="P40" s="107">
        <f t="shared" si="18"/>
        <v>-8.4162004889931126</v>
      </c>
      <c r="Q40" s="108">
        <f t="shared" si="19"/>
        <v>0.90321369437657917</v>
      </c>
      <c r="R40" s="303"/>
      <c r="S40" s="46">
        <v>0.26874999999999999</v>
      </c>
      <c r="T40" s="47">
        <v>0.34184027777777776</v>
      </c>
      <c r="U40" s="109">
        <v>5</v>
      </c>
      <c r="V40" s="110">
        <v>105.25748291008775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20"/>
        <v>-193.57261124684169</v>
      </c>
      <c r="AF40" s="108">
        <f t="shared" si="21"/>
        <v>0.90321369437657917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1518</v>
      </c>
      <c r="G41" s="101">
        <f t="shared" si="22"/>
        <v>97030.56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1807.9025908524479</v>
      </c>
      <c r="N41" s="104">
        <f t="shared" si="16"/>
        <v>75.329274618851997</v>
      </c>
      <c r="O41" s="106">
        <f t="shared" si="17"/>
        <v>0</v>
      </c>
      <c r="P41" s="107">
        <f t="shared" si="18"/>
        <v>-8.0040587144813315</v>
      </c>
      <c r="Q41" s="108">
        <f t="shared" si="19"/>
        <v>0.90395129542622399</v>
      </c>
      <c r="R41" s="303"/>
      <c r="S41" s="46">
        <v>0.34513888888888888</v>
      </c>
      <c r="T41" s="47">
        <v>0.38011574074074073</v>
      </c>
      <c r="U41" s="109">
        <v>4.7500000000000231</v>
      </c>
      <c r="V41" s="110">
        <v>50.378820441346171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-192.09740914755207</v>
      </c>
      <c r="AF41" s="108">
        <f t="shared" si="21"/>
        <v>0.90395129542622399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965</v>
      </c>
      <c r="G42" s="101">
        <f t="shared" si="22"/>
        <v>66835.900000000009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1803.5883548287297</v>
      </c>
      <c r="N42" s="104">
        <f t="shared" si="16"/>
        <v>75.14951478453041</v>
      </c>
      <c r="O42" s="106">
        <f t="shared" si="17"/>
        <v>0</v>
      </c>
      <c r="P42" s="107">
        <f t="shared" si="18"/>
        <v>-8.1838185488029183</v>
      </c>
      <c r="Q42" s="108">
        <f t="shared" si="19"/>
        <v>0.90179417741436496</v>
      </c>
      <c r="R42" s="303"/>
      <c r="S42" s="46">
        <v>0.38402777777777775</v>
      </c>
      <c r="T42" s="47">
        <v>0.4063194444444444</v>
      </c>
      <c r="U42" s="109">
        <v>5.633333333333308</v>
      </c>
      <c r="V42" s="110">
        <v>32.102669018118732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-196.41164517127027</v>
      </c>
      <c r="AF42" s="108">
        <f t="shared" si="21"/>
        <v>0.90179417741436485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1811</v>
      </c>
      <c r="G43" s="101">
        <f t="shared" si="22"/>
        <v>125248.76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1806.5503980056715</v>
      </c>
      <c r="N43" s="104">
        <f t="shared" si="16"/>
        <v>75.272933250236306</v>
      </c>
      <c r="O43" s="106">
        <f t="shared" si="17"/>
        <v>0</v>
      </c>
      <c r="P43" s="107">
        <f t="shared" si="18"/>
        <v>-8.0604000830970222</v>
      </c>
      <c r="Q43" s="108">
        <f t="shared" si="19"/>
        <v>0.9032751990028357</v>
      </c>
      <c r="R43" s="303"/>
      <c r="S43" s="46">
        <v>0.40972222222222215</v>
      </c>
      <c r="T43" s="47">
        <v>0.45148148148148143</v>
      </c>
      <c r="U43" s="109">
        <v>4.8999999999999666</v>
      </c>
      <c r="V43" s="110">
        <v>60.147782270538613</v>
      </c>
      <c r="W43" s="111">
        <v>0.45148148148148143</v>
      </c>
      <c r="X43" s="114">
        <v>0.4902777777777777</v>
      </c>
      <c r="Y43" s="12"/>
      <c r="Z43" s="196"/>
      <c r="AA43" s="294"/>
      <c r="AB43" s="295"/>
      <c r="AC43" s="12">
        <v>1</v>
      </c>
      <c r="AD43" s="196"/>
      <c r="AE43" s="115">
        <f t="shared" si="20"/>
        <v>-193.44960199432853</v>
      </c>
      <c r="AF43" s="108">
        <f t="shared" si="21"/>
        <v>0.9032751990028357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4734</v>
      </c>
      <c r="G44" s="119">
        <f t="shared" si="22"/>
        <v>277743.78000000003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1804.7493813870337</v>
      </c>
      <c r="N44" s="104">
        <f t="shared" si="16"/>
        <v>78.4673644081319</v>
      </c>
      <c r="O44" s="106">
        <f t="shared" si="17"/>
        <v>0</v>
      </c>
      <c r="P44" s="107">
        <f t="shared" si="18"/>
        <v>-8.4891573309985375</v>
      </c>
      <c r="Q44" s="108">
        <f t="shared" si="19"/>
        <v>0.90237469069351683</v>
      </c>
      <c r="R44" s="303"/>
      <c r="S44" s="46">
        <v>0.4902777777777777</v>
      </c>
      <c r="T44" s="118">
        <v>0.59957175925925921</v>
      </c>
      <c r="U44" s="109">
        <v>55.866666666666632</v>
      </c>
      <c r="V44" s="110">
        <v>157.3847332651263</v>
      </c>
      <c r="W44" s="111"/>
      <c r="X44" s="114"/>
      <c r="Y44" s="12"/>
      <c r="Z44" s="196"/>
      <c r="AA44" s="294"/>
      <c r="AB44" s="295"/>
      <c r="AC44" s="12">
        <v>3</v>
      </c>
      <c r="AD44" s="196"/>
      <c r="AE44" s="115">
        <f t="shared" si="20"/>
        <v>-195.25061861296626</v>
      </c>
      <c r="AF44" s="108">
        <f t="shared" si="21"/>
        <v>0.90237469069351683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1805.8394510830733</v>
      </c>
      <c r="N55" s="136">
        <f t="shared" ref="N55:N62" si="27">M55/L55</f>
        <v>77.393119332131718</v>
      </c>
      <c r="O55" s="137">
        <f t="shared" ref="O55:O62" si="28">L55-I55</f>
        <v>0</v>
      </c>
      <c r="P55" s="138">
        <f t="shared" ref="P55:P62" si="29">N55-K55</f>
        <v>-8.3211663821540043</v>
      </c>
      <c r="Q55" s="139">
        <f t="shared" ref="Q55:Q62" si="30">N55/K55</f>
        <v>0.90291972554153666</v>
      </c>
      <c r="R55" s="304"/>
      <c r="S55" s="140">
        <v>0.20833333333333334</v>
      </c>
      <c r="T55" s="141">
        <v>0.59957175925925921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10</v>
      </c>
      <c r="AD55" s="189">
        <f>SUM(AD39:AD54)</f>
        <v>0</v>
      </c>
      <c r="AE55" s="166">
        <f t="shared" ref="AE55:AE62" si="31">M55-J55</f>
        <v>-194.1605489169267</v>
      </c>
      <c r="AF55" s="139">
        <f t="shared" ref="AF55:AF62" si="32">M55/J55</f>
        <v>0.90291972554153666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1614</v>
      </c>
      <c r="G56" s="146">
        <f t="shared" ref="G56:G62" si="33">E56*F56</f>
        <v>46580.04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3193.4173484356697</v>
      </c>
      <c r="N56" s="150">
        <f t="shared" si="27"/>
        <v>177.41207491309277</v>
      </c>
      <c r="O56" s="152">
        <f t="shared" si="28"/>
        <v>0</v>
      </c>
      <c r="P56" s="153">
        <f t="shared" si="29"/>
        <v>-22.587925086907234</v>
      </c>
      <c r="Q56" s="154">
        <f t="shared" si="30"/>
        <v>0.88706037456546383</v>
      </c>
      <c r="R56" s="302">
        <f>Q72</f>
        <v>0.90127279021441375</v>
      </c>
      <c r="S56" s="155">
        <v>0.25</v>
      </c>
      <c r="T56" s="156">
        <v>0.27105324074074072</v>
      </c>
      <c r="U56" s="157"/>
      <c r="V56" s="158">
        <v>30.324880663480499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-406.58265156433026</v>
      </c>
      <c r="AF56" s="154">
        <f t="shared" si="32"/>
        <v>0.88706037456546383</v>
      </c>
      <c r="AG56" s="307">
        <f>AF72</f>
        <v>0.90127279021441387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1213</v>
      </c>
      <c r="G57" s="101">
        <f t="shared" si="33"/>
        <v>44553.49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3194.8759857312057</v>
      </c>
      <c r="N57" s="104">
        <f t="shared" si="27"/>
        <v>152.136951701486</v>
      </c>
      <c r="O57" s="106">
        <f t="shared" si="28"/>
        <v>0</v>
      </c>
      <c r="P57" s="107">
        <f t="shared" si="29"/>
        <v>-19.291619727085418</v>
      </c>
      <c r="Q57" s="108">
        <f t="shared" si="30"/>
        <v>0.88746555159200169</v>
      </c>
      <c r="R57" s="303"/>
      <c r="S57" s="46">
        <v>0.27430555555555552</v>
      </c>
      <c r="T57" s="47">
        <v>0.2901157407407407</v>
      </c>
      <c r="U57" s="109">
        <v>4.6833333333333194</v>
      </c>
      <c r="V57" s="110">
        <v>22.78022693996461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-405.12401426879433</v>
      </c>
      <c r="AF57" s="108">
        <f t="shared" si="32"/>
        <v>0.88746555159200158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1866</v>
      </c>
      <c r="G58" s="101">
        <f t="shared" si="33"/>
        <v>82029.36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3267.2312261909001</v>
      </c>
      <c r="N58" s="104">
        <f t="shared" si="27"/>
        <v>142.0535315735174</v>
      </c>
      <c r="O58" s="106">
        <f t="shared" si="28"/>
        <v>0</v>
      </c>
      <c r="P58" s="107">
        <f t="shared" si="29"/>
        <v>-14.468207556917378</v>
      </c>
      <c r="Q58" s="108">
        <f t="shared" si="30"/>
        <v>0.90756422949747229</v>
      </c>
      <c r="R58" s="303"/>
      <c r="S58" s="46">
        <v>0.29305555555555551</v>
      </c>
      <c r="T58" s="47">
        <v>0.31685185185185183</v>
      </c>
      <c r="U58" s="109">
        <v>5</v>
      </c>
      <c r="V58" s="110">
        <v>34.26754712139811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-332.76877380909991</v>
      </c>
      <c r="AF58" s="108">
        <f t="shared" si="32"/>
        <v>0.90756422949747229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1284</v>
      </c>
      <c r="G59" s="101">
        <f t="shared" si="33"/>
        <v>60258.12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3261.3226424568302</v>
      </c>
      <c r="N59" s="104">
        <f t="shared" si="27"/>
        <v>141.79663662855782</v>
      </c>
      <c r="O59" s="106">
        <f t="shared" si="28"/>
        <v>0</v>
      </c>
      <c r="P59" s="107">
        <f t="shared" si="29"/>
        <v>-14.725102501876961</v>
      </c>
      <c r="Q59" s="108">
        <f t="shared" si="30"/>
        <v>0.90592295623800834</v>
      </c>
      <c r="R59" s="303"/>
      <c r="S59" s="46">
        <v>0.32013888888888886</v>
      </c>
      <c r="T59" s="47">
        <v>0.3365393518518518</v>
      </c>
      <c r="U59" s="109">
        <v>4.7333333333333272</v>
      </c>
      <c r="V59" s="110">
        <v>23.622317828071122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-338.67735754316982</v>
      </c>
      <c r="AF59" s="198">
        <f t="shared" si="32"/>
        <v>0.90592295623800834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2834</v>
      </c>
      <c r="G60" s="101">
        <f t="shared" si="33"/>
        <v>104092.81999999999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3263.5381917882137</v>
      </c>
      <c r="N60" s="104">
        <f t="shared" si="27"/>
        <v>171.76516798885336</v>
      </c>
      <c r="O60" s="106">
        <f t="shared" si="28"/>
        <v>0</v>
      </c>
      <c r="P60" s="107">
        <f t="shared" si="29"/>
        <v>-17.708516221672966</v>
      </c>
      <c r="Q60" s="108">
        <f t="shared" si="30"/>
        <v>0.90653838660783714</v>
      </c>
      <c r="R60" s="303"/>
      <c r="S60" s="46">
        <v>0.34027777777777773</v>
      </c>
      <c r="T60" s="47">
        <v>0.37645833333333328</v>
      </c>
      <c r="U60" s="109">
        <v>5.3833333333333488</v>
      </c>
      <c r="V60" s="110">
        <v>52.102960041300683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-336.46180821178632</v>
      </c>
      <c r="AF60" s="198">
        <f t="shared" si="32"/>
        <v>0.90653838660783714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5376</v>
      </c>
      <c r="G61" s="119">
        <f t="shared" si="33"/>
        <v>203212.79999999999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3267.9289188004141</v>
      </c>
      <c r="N61" s="104">
        <f t="shared" si="27"/>
        <v>163.3964459400207</v>
      </c>
      <c r="O61" s="106">
        <f t="shared" si="28"/>
        <v>0</v>
      </c>
      <c r="P61" s="107">
        <f t="shared" si="29"/>
        <v>-16.603554059979302</v>
      </c>
      <c r="Q61" s="108">
        <f t="shared" si="30"/>
        <v>0.90775803300011504</v>
      </c>
      <c r="R61" s="303"/>
      <c r="S61" s="46">
        <v>0.37986111111111104</v>
      </c>
      <c r="T61" s="118">
        <v>0.44840277777777771</v>
      </c>
      <c r="U61" s="109">
        <v>4.8999999999999666</v>
      </c>
      <c r="V61" s="110">
        <v>98.704717273472639</v>
      </c>
      <c r="W61" s="111">
        <v>0.44840277777777771</v>
      </c>
      <c r="X61" s="114">
        <v>0.48749999999999988</v>
      </c>
      <c r="Y61" s="12"/>
      <c r="Z61" s="196"/>
      <c r="AA61" s="294"/>
      <c r="AB61" s="295"/>
      <c r="AC61" s="12">
        <v>2</v>
      </c>
      <c r="AD61" s="196"/>
      <c r="AE61" s="197">
        <f t="shared" si="31"/>
        <v>-332.07108119958593</v>
      </c>
      <c r="AF61" s="198">
        <f t="shared" si="32"/>
        <v>0.90775803300011504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3971</v>
      </c>
      <c r="G62" s="119">
        <f t="shared" si="33"/>
        <v>152804.07999999999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3263.7599999999948</v>
      </c>
      <c r="N62" s="104">
        <f t="shared" si="27"/>
        <v>171.77684210526289</v>
      </c>
      <c r="O62" s="121">
        <f t="shared" si="28"/>
        <v>0</v>
      </c>
      <c r="P62" s="122">
        <f t="shared" si="29"/>
        <v>-17.696842105263443</v>
      </c>
      <c r="Q62" s="123">
        <f t="shared" si="30"/>
        <v>0.90659999999999852</v>
      </c>
      <c r="R62" s="303"/>
      <c r="S62" s="46">
        <v>0.48749999999999988</v>
      </c>
      <c r="T62" s="118">
        <v>0.53819444444444431</v>
      </c>
      <c r="U62" s="109">
        <v>56.299999999999926</v>
      </c>
      <c r="V62" s="110">
        <v>73.001691300831055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31"/>
        <v>-336.24000000000524</v>
      </c>
      <c r="AF62" s="198">
        <f t="shared" si="32"/>
        <v>0.90659999999999852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3244.5820447718897</v>
      </c>
      <c r="N72" s="136">
        <f>M72/L72</f>
        <v>158.82569449932328</v>
      </c>
      <c r="O72" s="137">
        <f>L72-I72</f>
        <v>0</v>
      </c>
      <c r="P72" s="138">
        <f>N72-K72</f>
        <v>-17.398081724452965</v>
      </c>
      <c r="Q72" s="139">
        <f>N72/K72</f>
        <v>0.90127279021441375</v>
      </c>
      <c r="R72" s="304"/>
      <c r="S72" s="140">
        <v>0.25</v>
      </c>
      <c r="T72" s="141">
        <v>0.53819444444444431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-355.41795522811026</v>
      </c>
      <c r="AF72" s="139">
        <f>M72/J72</f>
        <v>0.90127279021441387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522</v>
      </c>
      <c r="G73" s="119">
        <f t="shared" ref="G73:G75" si="39">E73*F73</f>
        <v>12293.1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2259.980945885336</v>
      </c>
      <c r="N73" s="104">
        <f>M73/L73</f>
        <v>376.66349098088932</v>
      </c>
      <c r="O73" s="106">
        <f>L73-I73</f>
        <v>0</v>
      </c>
      <c r="P73" s="107">
        <f>N73-K73</f>
        <v>-40.003175685777364</v>
      </c>
      <c r="Q73" s="108">
        <f>N73/K73</f>
        <v>0.90399237835413437</v>
      </c>
      <c r="R73" s="302">
        <f>Q89</f>
        <v>0.9047634788465384</v>
      </c>
      <c r="S73" s="46">
        <v>0.36388888888888882</v>
      </c>
      <c r="T73" s="118">
        <v>0.37350694444444438</v>
      </c>
      <c r="U73" s="109">
        <v>5.9666666666666668</v>
      </c>
      <c r="V73" s="110">
        <v>13.858523921196401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-240.01905411466396</v>
      </c>
      <c r="AF73" s="154">
        <f>M73/J73</f>
        <v>0.90399237835413437</v>
      </c>
      <c r="AG73" s="307">
        <f>AF89</f>
        <v>0.9047634788465384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2106</v>
      </c>
      <c r="G74" s="119">
        <f t="shared" si="39"/>
        <v>48838.14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2261.6214754247785</v>
      </c>
      <c r="N74" s="104">
        <f>M74/L74</f>
        <v>376.93691257079644</v>
      </c>
      <c r="O74" s="121">
        <f>L74-I74</f>
        <v>0</v>
      </c>
      <c r="P74" s="122">
        <f>N74-K74</f>
        <v>-39.729754095870248</v>
      </c>
      <c r="Q74" s="123">
        <f>N74/K74</f>
        <v>0.90464859016991139</v>
      </c>
      <c r="R74" s="303"/>
      <c r="S74" s="46">
        <v>0.37708333333333327</v>
      </c>
      <c r="T74" s="118">
        <v>0.41587962962962954</v>
      </c>
      <c r="U74" s="109">
        <v>5.1500000000000057</v>
      </c>
      <c r="V74" s="110">
        <v>55.871418525625302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-238.37852457522149</v>
      </c>
      <c r="AF74" s="108">
        <f>M74/J74</f>
        <v>0.90464859016991139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3332</v>
      </c>
      <c r="G75" s="119">
        <f t="shared" si="39"/>
        <v>119585.48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2963.5058391872972</v>
      </c>
      <c r="N75" s="104">
        <f>M75/L75</f>
        <v>592.70116783745948</v>
      </c>
      <c r="O75" s="121">
        <f>L75-I75</f>
        <v>0</v>
      </c>
      <c r="P75" s="122">
        <f>N75-K75</f>
        <v>-61.898832162540543</v>
      </c>
      <c r="Q75" s="123">
        <f>N75/K75</f>
        <v>0.90544021973336308</v>
      </c>
      <c r="R75" s="303"/>
      <c r="S75" s="46">
        <v>0.41874999999999996</v>
      </c>
      <c r="T75" s="118">
        <v>0.46559027777777773</v>
      </c>
      <c r="U75" s="109">
        <v>5</v>
      </c>
      <c r="V75" s="110">
        <v>67.460639812616478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-309.49416081270283</v>
      </c>
      <c r="AF75" s="108">
        <f>M75/J75</f>
        <v>0.90544021973336297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2495.0360868324706</v>
      </c>
      <c r="N89" s="136">
        <f>M89/L89</f>
        <v>440.30048591161244</v>
      </c>
      <c r="O89" s="137">
        <f>L89-I89</f>
        <v>0</v>
      </c>
      <c r="P89" s="138">
        <f>N89-K89</f>
        <v>-46.346572911916894</v>
      </c>
      <c r="Q89" s="139">
        <f>N89/K89</f>
        <v>0.9047634788465384</v>
      </c>
      <c r="R89" s="304"/>
      <c r="S89" s="140">
        <v>0.25</v>
      </c>
      <c r="T89" s="141">
        <v>0.46559027777777773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-262.63057983419594</v>
      </c>
      <c r="AF89" s="139">
        <f>M89/J89</f>
        <v>0.9047634788465384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2168</v>
      </c>
      <c r="G90" s="146">
        <f t="shared" ref="G90:G91" si="43">E90*F90</f>
        <v>33625.68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3794.0855062869568</v>
      </c>
      <c r="N90" s="150">
        <f>M90/L90</f>
        <v>632.34758438115944</v>
      </c>
      <c r="O90" s="152">
        <f>L90-I90</f>
        <v>0</v>
      </c>
      <c r="P90" s="153">
        <f>N90-K90</f>
        <v>-67.652415618840564</v>
      </c>
      <c r="Q90" s="154">
        <f>N90/K90</f>
        <v>0.9033536919730849</v>
      </c>
      <c r="R90" s="302">
        <f>Q106</f>
        <v>0.90295562056846601</v>
      </c>
      <c r="S90" s="155">
        <v>0.25</v>
      </c>
      <c r="T90" s="156">
        <v>0.27380787037037035</v>
      </c>
      <c r="U90" s="157"/>
      <c r="V90" s="158">
        <v>34.284941597771599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-405.91449371304316</v>
      </c>
      <c r="AF90" s="154">
        <f>M90/J90</f>
        <v>0.90335369197308502</v>
      </c>
      <c r="AG90" s="307">
        <f>AF106</f>
        <v>0.90295562056846612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2258</v>
      </c>
      <c r="G91" s="101">
        <f t="shared" si="43"/>
        <v>33892.58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3790.7417064881588</v>
      </c>
      <c r="N91" s="104">
        <f>M91/L91</f>
        <v>631.79028441469313</v>
      </c>
      <c r="O91" s="106">
        <f>L91-I91</f>
        <v>0</v>
      </c>
      <c r="P91" s="107">
        <f>N91-K91</f>
        <v>-68.209715585306867</v>
      </c>
      <c r="Q91" s="108">
        <f>N91/K91</f>
        <v>0.90255754916384734</v>
      </c>
      <c r="R91" s="303"/>
      <c r="S91" s="46">
        <v>0.27708333333333335</v>
      </c>
      <c r="T91" s="47">
        <v>0.30189814814814814</v>
      </c>
      <c r="U91" s="109">
        <v>4.7166666666667112</v>
      </c>
      <c r="V91" s="110">
        <v>35.739707553304171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-409.2582935118412</v>
      </c>
      <c r="AF91" s="108">
        <f>M91/J91</f>
        <v>0.90255754916384734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3792.4136063875576</v>
      </c>
      <c r="N106" s="136">
        <f>M106/L106</f>
        <v>632.06893439792623</v>
      </c>
      <c r="O106" s="137">
        <f>L106-I106</f>
        <v>0</v>
      </c>
      <c r="P106" s="138">
        <f>N106-K106</f>
        <v>-67.931065602073772</v>
      </c>
      <c r="Q106" s="139">
        <f>N106/K106</f>
        <v>0.90295562056846601</v>
      </c>
      <c r="R106" s="304"/>
      <c r="S106" s="140">
        <v>0.25</v>
      </c>
      <c r="T106" s="141">
        <v>0.30189814814814814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-407.58639361244241</v>
      </c>
      <c r="AF106" s="139">
        <f>M106/J106</f>
        <v>0.90295562056846612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1720</v>
      </c>
      <c r="G107" s="146">
        <f t="shared" ref="G107:G109" si="47">E107*F107</f>
        <v>100052.40000000001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1805.4</v>
      </c>
      <c r="N107" s="150">
        <f>M107/L107</f>
        <v>106.2</v>
      </c>
      <c r="O107" s="152">
        <f>L107-I107</f>
        <v>-1</v>
      </c>
      <c r="P107" s="153">
        <f>N107-K107</f>
        <v>-4.9111111111111114</v>
      </c>
      <c r="Q107" s="154">
        <f>N107/K107</f>
        <v>0.95579999999999998</v>
      </c>
      <c r="R107" s="302">
        <f>Q123</f>
        <v>0.95141011904761896</v>
      </c>
      <c r="S107" s="155">
        <v>0.70833333333333337</v>
      </c>
      <c r="T107" s="156">
        <v>0.74802083333333336</v>
      </c>
      <c r="U107" s="157"/>
      <c r="V107" s="158">
        <v>57.161847789963439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-194.59999999999991</v>
      </c>
      <c r="AF107" s="154">
        <f>M107/J107</f>
        <v>0.90270000000000006</v>
      </c>
      <c r="AG107" s="307">
        <f>AF123</f>
        <v>0.90303333333333335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1926</v>
      </c>
      <c r="G108" s="101">
        <f t="shared" si="47"/>
        <v>97590.42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1806.6</v>
      </c>
      <c r="N108" s="104">
        <f>M108/L108</f>
        <v>95.084210526315786</v>
      </c>
      <c r="O108" s="106">
        <f>L108-I108</f>
        <v>-1</v>
      </c>
      <c r="P108" s="107">
        <f>N108-K108</f>
        <v>-4.9157894736842138</v>
      </c>
      <c r="Q108" s="108">
        <f>N108/K108</f>
        <v>0.95084210526315782</v>
      </c>
      <c r="R108" s="303"/>
      <c r="S108" s="46">
        <v>0.75138888888888888</v>
      </c>
      <c r="T108" s="47">
        <v>0.79579861111111105</v>
      </c>
      <c r="U108" s="109">
        <v>4.8499999999999588</v>
      </c>
      <c r="V108" s="110">
        <v>63.965459980073064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-193.40000000000009</v>
      </c>
      <c r="AF108" s="108">
        <f>M108/J108</f>
        <v>0.90329999999999999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1667</v>
      </c>
      <c r="G109" s="101">
        <f t="shared" si="47"/>
        <v>95519.099999999991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1806.1999999999998</v>
      </c>
      <c r="N109" s="104">
        <f>M109/L109</f>
        <v>90.309999999999988</v>
      </c>
      <c r="O109" s="106">
        <f>L109-I109</f>
        <v>-1</v>
      </c>
      <c r="P109" s="107">
        <f>N109-K109</f>
        <v>-4.9280952380952527</v>
      </c>
      <c r="Q109" s="108">
        <f>N109/K109</f>
        <v>0.94825499999999985</v>
      </c>
      <c r="R109" s="303"/>
      <c r="S109" s="46">
        <v>0.79930555555555549</v>
      </c>
      <c r="T109" s="47">
        <v>0.83775462962962954</v>
      </c>
      <c r="U109" s="109">
        <v>5.0499999999999901</v>
      </c>
      <c r="V109" s="110">
        <v>55.375927361311042</v>
      </c>
      <c r="W109" s="111"/>
      <c r="X109" s="114"/>
      <c r="Y109" s="12"/>
      <c r="Z109" s="196"/>
      <c r="AA109" s="294"/>
      <c r="AB109" s="295"/>
      <c r="AC109" s="12">
        <v>2</v>
      </c>
      <c r="AD109" s="196"/>
      <c r="AE109" s="115">
        <f>M109-J109</f>
        <v>-193.80000000000018</v>
      </c>
      <c r="AF109" s="108">
        <f>M109/J109</f>
        <v>0.9030999999999999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1806.0666666666666</v>
      </c>
      <c r="N123" s="136">
        <f>M123/L123</f>
        <v>96.753571428571419</v>
      </c>
      <c r="O123" s="137">
        <f>L123-I123</f>
        <v>-1</v>
      </c>
      <c r="P123" s="138">
        <f>N123-K123</f>
        <v>-4.9413438256658679</v>
      </c>
      <c r="Q123" s="139">
        <f>N123/K123</f>
        <v>0.95141011904761896</v>
      </c>
      <c r="R123" s="304"/>
      <c r="S123" s="140">
        <v>0.70833333333333337</v>
      </c>
      <c r="T123" s="141">
        <v>0.83775462962962954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4</v>
      </c>
      <c r="AD123" s="178">
        <f t="shared" ref="AD123" si="54">SUM(AD107:AD122)</f>
        <v>0</v>
      </c>
      <c r="AE123" s="166">
        <f>M123-J123</f>
        <v>-193.93333333333339</v>
      </c>
      <c r="AF123" s="139">
        <f>M123/J123</f>
        <v>0.90303333333333335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2194</v>
      </c>
      <c r="G124" s="146">
        <f t="shared" ref="G124:G126" si="55">E124*F124</f>
        <v>104434.40000000001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1803.3015390423561</v>
      </c>
      <c r="N124" s="150">
        <f>M124/L124</f>
        <v>78.404414740972001</v>
      </c>
      <c r="O124" s="152">
        <f>L124-I124</f>
        <v>0</v>
      </c>
      <c r="P124" s="153">
        <f>N124-K124</f>
        <v>-8.5521069981584361</v>
      </c>
      <c r="Q124" s="154">
        <f>N124/K124</f>
        <v>0.90165076952117795</v>
      </c>
      <c r="R124" s="302">
        <f>Q140</f>
        <v>0.9020811372177806</v>
      </c>
      <c r="S124" s="155">
        <v>0.70833333333333337</v>
      </c>
      <c r="T124" s="156">
        <v>0.75901620370370371</v>
      </c>
      <c r="U124" s="157"/>
      <c r="V124" s="158">
        <v>72.999438612971772</v>
      </c>
      <c r="W124" s="95"/>
      <c r="X124" s="96"/>
      <c r="Y124" s="194"/>
      <c r="Z124" s="195"/>
      <c r="AA124" s="305"/>
      <c r="AB124" s="306"/>
      <c r="AC124" s="194">
        <v>2</v>
      </c>
      <c r="AD124" s="195"/>
      <c r="AE124" s="113">
        <f>M124-J124</f>
        <v>-196.69846095764387</v>
      </c>
      <c r="AF124" s="154">
        <f>M124/J124</f>
        <v>0.90165076952117806</v>
      </c>
      <c r="AG124" s="374">
        <f>AF140</f>
        <v>0.9020811372177806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1729</v>
      </c>
      <c r="G125" s="101">
        <f t="shared" si="55"/>
        <v>98328.23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1804.2185642727777</v>
      </c>
      <c r="N125" s="104">
        <f>M125/L125</f>
        <v>78.444285403164244</v>
      </c>
      <c r="O125" s="106">
        <f>L125-I125</f>
        <v>0</v>
      </c>
      <c r="P125" s="107">
        <f>N125-K125</f>
        <v>-8.5122363359661932</v>
      </c>
      <c r="Q125" s="108">
        <f>N125/K125</f>
        <v>0.90210928213638875</v>
      </c>
      <c r="R125" s="303"/>
      <c r="S125" s="46">
        <v>0.76180555555555562</v>
      </c>
      <c r="T125" s="47">
        <v>0.80172453703703705</v>
      </c>
      <c r="U125" s="109">
        <v>5</v>
      </c>
      <c r="V125" s="110">
        <v>57.498576976351117</v>
      </c>
      <c r="W125" s="111"/>
      <c r="X125" s="114"/>
      <c r="Y125" s="12"/>
      <c r="Z125" s="196"/>
      <c r="AA125" s="294"/>
      <c r="AB125" s="295"/>
      <c r="AC125" s="12">
        <v>2</v>
      </c>
      <c r="AD125" s="196"/>
      <c r="AE125" s="115">
        <f>M125-J125</f>
        <v>-195.78143572722229</v>
      </c>
      <c r="AF125" s="108">
        <f>M125/J125</f>
        <v>0.90210928213638886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2505</v>
      </c>
      <c r="G126" s="101">
        <f t="shared" si="55"/>
        <v>142258.95000000001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1804.9667199915496</v>
      </c>
      <c r="N126" s="104">
        <f>M126/L126</f>
        <v>78.476813912676064</v>
      </c>
      <c r="O126" s="106">
        <f>L126-I126</f>
        <v>0</v>
      </c>
      <c r="P126" s="107">
        <f>N126-K126</f>
        <v>-8.4797078264543728</v>
      </c>
      <c r="Q126" s="108">
        <f>N126/K126</f>
        <v>0.90248335999577467</v>
      </c>
      <c r="R126" s="303"/>
      <c r="S126" s="46">
        <v>0.80555555555555558</v>
      </c>
      <c r="T126" s="47">
        <v>0.86337962962962966</v>
      </c>
      <c r="U126" s="109">
        <v>5.5166666666666764</v>
      </c>
      <c r="V126" s="110">
        <v>83.270233370676038</v>
      </c>
      <c r="W126" s="111"/>
      <c r="X126" s="114"/>
      <c r="Y126" s="12"/>
      <c r="Z126" s="196"/>
      <c r="AA126" s="294"/>
      <c r="AB126" s="295"/>
      <c r="AC126" s="12">
        <v>2</v>
      </c>
      <c r="AD126" s="196"/>
      <c r="AE126" s="115">
        <f>M126-J126</f>
        <v>-195.03328000845045</v>
      </c>
      <c r="AF126" s="108">
        <f>M126/J126</f>
        <v>0.90248335999577478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1804.1622744355611</v>
      </c>
      <c r="N140" s="136">
        <f>M140/L140</f>
        <v>78.441838018937446</v>
      </c>
      <c r="O140" s="137">
        <f>L140-I140</f>
        <v>0</v>
      </c>
      <c r="P140" s="138">
        <f>N140-K140</f>
        <v>-8.5146837201929912</v>
      </c>
      <c r="Q140" s="139">
        <f>N140/K140</f>
        <v>0.9020811372177806</v>
      </c>
      <c r="R140" s="304"/>
      <c r="S140" s="140">
        <v>0.70833333333333337</v>
      </c>
      <c r="T140" s="141">
        <v>0.86337962962962966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6</v>
      </c>
      <c r="AD140" s="178">
        <f t="shared" ref="AD140" si="62">SUM(AD124:AD139)</f>
        <v>0</v>
      </c>
      <c r="AE140" s="166">
        <f>M140-J140</f>
        <v>-195.83772556443887</v>
      </c>
      <c r="AF140" s="139">
        <f>M140/J140</f>
        <v>0.9020811372177806</v>
      </c>
      <c r="AG140" s="376"/>
    </row>
    <row r="141" spans="1:33">
      <c r="AA141" s="288" t="s">
        <v>153</v>
      </c>
      <c r="AB141" s="288"/>
    </row>
    <row r="142" spans="1:33">
      <c r="AA142" s="288" t="s">
        <v>154</v>
      </c>
      <c r="AB142" s="288"/>
    </row>
    <row r="143" spans="1:33">
      <c r="AA143" s="288" t="s">
        <v>155</v>
      </c>
      <c r="AB143" s="288"/>
    </row>
    <row r="144" spans="1:33">
      <c r="AA144" s="288" t="s">
        <v>156</v>
      </c>
      <c r="AB144" s="288"/>
    </row>
    <row r="145" spans="27:28">
      <c r="AA145" s="288" t="s">
        <v>157</v>
      </c>
      <c r="AB145" s="288"/>
    </row>
    <row r="146" spans="27:28">
      <c r="AA146" s="288" t="s">
        <v>158</v>
      </c>
      <c r="AB146" s="288"/>
    </row>
    <row r="147" spans="27:28">
      <c r="AA147" s="288" t="s">
        <v>159</v>
      </c>
      <c r="AB147" s="288"/>
    </row>
  </sheetData>
  <mergeCells count="337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24:A140"/>
    <mergeCell ref="C124:D124"/>
    <mergeCell ref="R124:R140"/>
    <mergeCell ref="AA124:AB124"/>
    <mergeCell ref="AG124:AG140"/>
    <mergeCell ref="C125:D125"/>
    <mergeCell ref="AA125:AB125"/>
    <mergeCell ref="C126:D126"/>
    <mergeCell ref="AA126:AB126"/>
    <mergeCell ref="C127:D127"/>
    <mergeCell ref="C131:D131"/>
    <mergeCell ref="AA131:AB131"/>
    <mergeCell ref="C132:D132"/>
    <mergeCell ref="AA132:AB132"/>
    <mergeCell ref="C133:D133"/>
    <mergeCell ref="AA133:AB133"/>
    <mergeCell ref="AA127:AB127"/>
    <mergeCell ref="C128:D128"/>
    <mergeCell ref="AA128:AB128"/>
    <mergeCell ref="C129:D129"/>
    <mergeCell ref="AA129:AB129"/>
    <mergeCell ref="C130:D130"/>
    <mergeCell ref="AA130:AB130"/>
    <mergeCell ref="C137:D137"/>
    <mergeCell ref="AA137:AB137"/>
    <mergeCell ref="C138:D138"/>
    <mergeCell ref="AA138:AB138"/>
    <mergeCell ref="C139:D139"/>
    <mergeCell ref="AA139:AB139"/>
    <mergeCell ref="C134:D134"/>
    <mergeCell ref="AA134:AB134"/>
    <mergeCell ref="C135:D135"/>
    <mergeCell ref="AA135:AB135"/>
    <mergeCell ref="C136:D136"/>
    <mergeCell ref="AA136:AB136"/>
    <mergeCell ref="AA145:AB145"/>
    <mergeCell ref="AA146:AB146"/>
    <mergeCell ref="AA147:AB147"/>
    <mergeCell ref="C140:D140"/>
    <mergeCell ref="AA140:AB140"/>
    <mergeCell ref="AA141:AB141"/>
    <mergeCell ref="AA142:AB142"/>
    <mergeCell ref="AA143:AB143"/>
    <mergeCell ref="AA144:AB144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B26FE898-5373-4305-A75B-6B207E914BFB}">
      <formula1>$AA$141:$AA$147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6AF0-EE74-42D7-B342-2B6A9260A8B3}">
  <sheetPr codeName="工作表55">
    <tabColor theme="9" tint="0.59999389629810485"/>
  </sheetPr>
  <dimension ref="B1:AR42"/>
  <sheetViews>
    <sheetView zoomScale="70" zoomScaleNormal="70" workbookViewId="0">
      <selection activeCell="S43" sqref="S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237</v>
      </c>
      <c r="D3" s="278"/>
      <c r="E3" s="3" t="s">
        <v>2</v>
      </c>
      <c r="F3" s="279">
        <f>'0907(18度C)'!D1+'0907(4度C)'!D1</f>
        <v>181385</v>
      </c>
      <c r="G3" s="280"/>
      <c r="H3" s="3" t="s">
        <v>3</v>
      </c>
      <c r="I3" s="281">
        <f>'0907(18度C)'!F1+'0907(4度C)'!F1</f>
        <v>5947055.0699999994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486.39207547215602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740.03549695740355</v>
      </c>
      <c r="N6" s="256"/>
      <c r="O6" s="244">
        <f>'0907(4度C)'!Y2</f>
        <v>0</v>
      </c>
      <c r="P6" s="244">
        <f>'0907(4度C)'!Z2</f>
        <v>0</v>
      </c>
      <c r="Q6" s="244">
        <f>'0907(4度C)'!AC2</f>
        <v>42</v>
      </c>
      <c r="R6" s="244">
        <f>'0907(4度C)'!AD2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440.9724771993267</v>
      </c>
      <c r="F7" s="250" t="e">
        <f>AVERAGE(#REF!,D15:K15)</f>
        <v>#REF!</v>
      </c>
      <c r="G7" s="251">
        <f>AVERAGE(D15:K15)</f>
        <v>246.69880975156971</v>
      </c>
      <c r="H7" s="252"/>
      <c r="I7" s="251">
        <f>AVERAGE(L15:O15)</f>
        <v>87.593020458744078</v>
      </c>
      <c r="J7" s="252"/>
      <c r="K7" s="251">
        <f>AVERAGE(D33:O33)</f>
        <v>679.49710877345728</v>
      </c>
      <c r="L7" s="252"/>
      <c r="M7" s="251">
        <f>AVERAGE(P33:X33)</f>
        <v>670.54807516712299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0.90528112129668015</v>
      </c>
      <c r="F8" s="258" t="e">
        <f>AVERAGE(D16:K16,#REF!)</f>
        <v>#REF!</v>
      </c>
      <c r="G8" s="236">
        <f>AVERAGE(D16:K16)</f>
        <v>0.90296775706881338</v>
      </c>
      <c r="H8" s="237"/>
      <c r="I8" s="236">
        <f>AVERAGE(L16:O16)</f>
        <v>0.92669473527555679</v>
      </c>
      <c r="J8" s="237"/>
      <c r="K8" s="236">
        <f>AVERAGE(D34:O34)</f>
        <v>0.90321535514953522</v>
      </c>
      <c r="L8" s="237"/>
      <c r="M8" s="236">
        <f>AVERAGE(P34:X34)</f>
        <v>0.90011012679618729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76.935611454758174</v>
      </c>
      <c r="F15" s="35">
        <v>94.761262427840492</v>
      </c>
      <c r="G15" s="35">
        <v>77.383119332131727</v>
      </c>
      <c r="H15" s="35">
        <v>158.85050237876661</v>
      </c>
      <c r="I15" s="35">
        <v>440.2284285179951</v>
      </c>
      <c r="J15" s="35">
        <v>632.03393439792637</v>
      </c>
      <c r="K15" s="36" t="s">
        <v>42</v>
      </c>
      <c r="L15" s="34" t="s">
        <v>42</v>
      </c>
      <c r="M15" s="204">
        <v>96.75</v>
      </c>
      <c r="N15" s="35">
        <v>78.436040917488157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0.90251390360389394</v>
      </c>
      <c r="F16" s="42">
        <f t="shared" si="0"/>
        <v>0.9035549845365406</v>
      </c>
      <c r="G16" s="42">
        <f t="shared" si="0"/>
        <v>0.90280305887487011</v>
      </c>
      <c r="H16" s="42">
        <f t="shared" si="0"/>
        <v>0.90141356508585802</v>
      </c>
      <c r="I16" s="42">
        <f t="shared" si="0"/>
        <v>0.90461540974325128</v>
      </c>
      <c r="J16" s="42">
        <f t="shared" si="0"/>
        <v>0.90290562056846624</v>
      </c>
      <c r="K16" s="43" t="s">
        <v>42</v>
      </c>
      <c r="L16" s="41" t="s">
        <v>42</v>
      </c>
      <c r="M16" s="44">
        <f>M15/M14</f>
        <v>0.95137499999999997</v>
      </c>
      <c r="N16" s="42">
        <f>N15/N14</f>
        <v>0.90201447055111372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0.62986111111111109</v>
      </c>
      <c r="F18" s="47">
        <v>0.52694444444444433</v>
      </c>
      <c r="G18" s="47">
        <v>0.58266203703703701</v>
      </c>
      <c r="H18" s="47">
        <v>0.52534722222222208</v>
      </c>
      <c r="I18" s="47">
        <v>0.43160879629629628</v>
      </c>
      <c r="J18" s="47">
        <v>0.30552083333333335</v>
      </c>
      <c r="K18" s="47" t="s">
        <v>42</v>
      </c>
      <c r="L18" s="46" t="s">
        <v>42</v>
      </c>
      <c r="M18" s="48">
        <v>0.83758101851851841</v>
      </c>
      <c r="N18" s="47">
        <v>0.86526620370370377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5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287.51038889089301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761.02193173483954</v>
      </c>
      <c r="N33" s="35">
        <v>918.5933327538587</v>
      </c>
      <c r="O33" s="35">
        <v>750.8627817142376</v>
      </c>
      <c r="P33" s="34">
        <v>260.02669170519806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683.75937847929742</v>
      </c>
      <c r="W33" s="35">
        <v>954.54817490259666</v>
      </c>
      <c r="X33" s="37">
        <v>783.85805558140009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0.87850396605550651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0.9224508263452601</v>
      </c>
      <c r="N34" s="42">
        <f>N33/N32</f>
        <v>0.90725267432479861</v>
      </c>
      <c r="O34" s="42">
        <f>O33/O32</f>
        <v>0.9046539538725753</v>
      </c>
      <c r="P34" s="41">
        <f>P33/P32</f>
        <v>0.86675563901732688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0.92253249477365529</v>
      </c>
      <c r="W34" s="42">
        <f>W33/W32</f>
        <v>0.90909349990723487</v>
      </c>
      <c r="X34" s="45">
        <f>X33/X32</f>
        <v>0.90205887348653202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0.32291666666666669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0.43160879629629628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0.4211921296296296</v>
      </c>
      <c r="N36" s="47">
        <v>0.53370370370370379</v>
      </c>
      <c r="O36" s="47">
        <v>0.50460648148148157</v>
      </c>
      <c r="P36" s="46">
        <v>0.72282407407407412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0.83640046296296289</v>
      </c>
      <c r="W36" s="47">
        <v>1.0682291666666663</v>
      </c>
      <c r="X36" s="49">
        <v>1.0763078703703697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D3E6-F5AB-4253-B9EE-94E89A55E253}">
  <sheetPr codeName="工作表56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0" sqref="N40"/>
      <selection pane="bottomLeft" activeCell="N40" sqref="N40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94718</v>
      </c>
      <c r="E1" s="86" t="s">
        <v>3</v>
      </c>
      <c r="F1" s="87">
        <f>SUM(G5:G140)</f>
        <v>1943383.1900000004</v>
      </c>
      <c r="G1" s="88" t="s">
        <v>84</v>
      </c>
      <c r="H1" s="89">
        <f>L21+L38+L55+L72+L89+L106+L123+L140</f>
        <v>46.307142857142857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46272</v>
      </c>
      <c r="B2" s="348"/>
      <c r="C2" s="90" t="s">
        <v>40</v>
      </c>
      <c r="D2" s="91">
        <f>AVERAGE(N21,N38,N55,N72,N89,N106,N123,N140)</f>
        <v>675.02259197029025</v>
      </c>
      <c r="E2" s="91" t="s">
        <v>91</v>
      </c>
      <c r="F2" s="92">
        <f>F1/D1</f>
        <v>20.517569944466736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1283</v>
      </c>
      <c r="G5" s="146">
        <f t="shared" ref="G5:G9" si="0">E5*F5</f>
        <v>32896.120000000003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3216.8895511531814</v>
      </c>
      <c r="N5" s="150">
        <f>M5/L5</f>
        <v>321.68895511531815</v>
      </c>
      <c r="O5" s="152">
        <f>L5-I5</f>
        <v>0</v>
      </c>
      <c r="P5" s="153">
        <f>N5-K5</f>
        <v>-38.311044884681849</v>
      </c>
      <c r="Q5" s="154">
        <f>N5/K5</f>
        <v>0.89358043087588379</v>
      </c>
      <c r="R5" s="302">
        <f>Q21</f>
        <v>0.87850396605550651</v>
      </c>
      <c r="S5" s="155">
        <v>0.20833333333333334</v>
      </c>
      <c r="T5" s="156">
        <v>0.22494212962962964</v>
      </c>
      <c r="U5" s="157"/>
      <c r="V5" s="158">
        <v>23.929948099214169</v>
      </c>
      <c r="W5" s="159"/>
      <c r="X5" s="160"/>
      <c r="Y5" s="305"/>
      <c r="Z5" s="306"/>
      <c r="AA5" s="113">
        <f>M5-J5</f>
        <v>-383.1104488468186</v>
      </c>
      <c r="AB5" s="154">
        <f>M5/J5</f>
        <v>0.89358043087588368</v>
      </c>
      <c r="AC5" s="307">
        <f>AB21</f>
        <v>0.87850396605550651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2171</v>
      </c>
      <c r="G6" s="101">
        <f t="shared" si="0"/>
        <v>64087.92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3158.2266732841936</v>
      </c>
      <c r="N6" s="104">
        <f>M6/L6</f>
        <v>287.11151575310851</v>
      </c>
      <c r="O6" s="106">
        <f>L6-I6</f>
        <v>0</v>
      </c>
      <c r="P6" s="107">
        <f>N6-K6</f>
        <v>-40.161211519618746</v>
      </c>
      <c r="Q6" s="108">
        <f>N6/K6</f>
        <v>0.8772851870233872</v>
      </c>
      <c r="R6" s="303"/>
      <c r="S6" s="46">
        <v>0.22847222222222224</v>
      </c>
      <c r="T6" s="47">
        <v>0.25710648148148152</v>
      </c>
      <c r="U6" s="109">
        <v>5.0833333333333419</v>
      </c>
      <c r="V6" s="110">
        <v>41.244664641041915</v>
      </c>
      <c r="W6" s="111"/>
      <c r="X6" s="114"/>
      <c r="Y6" s="294"/>
      <c r="Z6" s="295"/>
      <c r="AA6" s="115">
        <f>M6-J6</f>
        <v>-441.77332671580643</v>
      </c>
      <c r="AB6" s="108">
        <f>M6/J6</f>
        <v>0.87728518702338709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2554</v>
      </c>
      <c r="G7" s="101">
        <f t="shared" si="0"/>
        <v>76236.900000000009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3159.0920070652669</v>
      </c>
      <c r="N7" s="104">
        <f>M7/L7</f>
        <v>287.19018246047881</v>
      </c>
      <c r="O7" s="106">
        <f>L7-I7</f>
        <v>0</v>
      </c>
      <c r="P7" s="107">
        <f>N7-K7</f>
        <v>-40.082544812248443</v>
      </c>
      <c r="Q7" s="108">
        <f>N7/K7</f>
        <v>0.87752555751812977</v>
      </c>
      <c r="R7" s="303"/>
      <c r="S7" s="46">
        <v>0.26041666666666669</v>
      </c>
      <c r="T7" s="47">
        <v>0.29409722222222223</v>
      </c>
      <c r="U7" s="109">
        <v>4.7666666666666391</v>
      </c>
      <c r="V7" s="110">
        <v>48.507609039964905</v>
      </c>
      <c r="W7" s="111"/>
      <c r="X7" s="114"/>
      <c r="Y7" s="294"/>
      <c r="Z7" s="295"/>
      <c r="AA7" s="115">
        <f>M7-J7</f>
        <v>-440.9079929347331</v>
      </c>
      <c r="AB7" s="108">
        <f>M7/J7</f>
        <v>0.87752555751812966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673</v>
      </c>
      <c r="G8" s="101">
        <f t="shared" si="0"/>
        <v>20190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3157.5867607936048</v>
      </c>
      <c r="N8" s="104">
        <f>M8/L8</f>
        <v>287.05334189032772</v>
      </c>
      <c r="O8" s="106">
        <f>L8-I8</f>
        <v>0</v>
      </c>
      <c r="P8" s="107">
        <f>N8-K8</f>
        <v>-40.219385382399537</v>
      </c>
      <c r="Q8" s="108">
        <f>N8/K8</f>
        <v>0.87710743355377918</v>
      </c>
      <c r="R8" s="303"/>
      <c r="S8" s="46">
        <v>0.29791666666666666</v>
      </c>
      <c r="T8" s="47">
        <v>0.30679398148148146</v>
      </c>
      <c r="U8" s="109">
        <v>5.4999999999999805</v>
      </c>
      <c r="V8" s="110">
        <v>12.788247183381015</v>
      </c>
      <c r="W8" s="111"/>
      <c r="X8" s="114"/>
      <c r="Y8" s="294"/>
      <c r="Z8" s="295"/>
      <c r="AA8" s="115">
        <f>M8-J8</f>
        <v>-442.41323920639525</v>
      </c>
      <c r="AB8" s="108">
        <f>M8/J8</f>
        <v>0.87710743355377907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878</v>
      </c>
      <c r="G9" s="101">
        <f t="shared" si="0"/>
        <v>25084.46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3121.27639670287</v>
      </c>
      <c r="N9" s="104">
        <f>M9/L9</f>
        <v>260.10636639190585</v>
      </c>
      <c r="O9" s="106">
        <f>L9-I9</f>
        <v>0</v>
      </c>
      <c r="P9" s="107">
        <f>N9-K9</f>
        <v>-39.893633608094149</v>
      </c>
      <c r="Q9" s="108">
        <f>N9/K9</f>
        <v>0.86702122130635284</v>
      </c>
      <c r="R9" s="303"/>
      <c r="S9" s="46">
        <v>0.30972222222222223</v>
      </c>
      <c r="T9" s="47">
        <v>0.32143518518518521</v>
      </c>
      <c r="U9" s="109">
        <v>5</v>
      </c>
      <c r="V9" s="110">
        <v>16.877710687732751</v>
      </c>
      <c r="W9" s="111"/>
      <c r="X9" s="114"/>
      <c r="Y9" s="294"/>
      <c r="Z9" s="295"/>
      <c r="AA9" s="115">
        <f>M9-J9</f>
        <v>-478.72360329713001</v>
      </c>
      <c r="AB9" s="108">
        <f>M9/J9</f>
        <v>0.86702122130635273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3162.6142777998234</v>
      </c>
      <c r="N21" s="136">
        <f>M21/L21</f>
        <v>287.51038889089301</v>
      </c>
      <c r="O21" s="137">
        <f>L21-I21</f>
        <v>0</v>
      </c>
      <c r="P21" s="138">
        <f>N21-K21</f>
        <v>-39.76233838183424</v>
      </c>
      <c r="Q21" s="139">
        <f>N21/K21</f>
        <v>0.87850396605550651</v>
      </c>
      <c r="R21" s="304"/>
      <c r="S21" s="140">
        <v>0.20833333333333334</v>
      </c>
      <c r="T21" s="141">
        <v>0.43160879629629628</v>
      </c>
      <c r="U21" s="142"/>
      <c r="V21" s="164"/>
      <c r="W21" s="165"/>
      <c r="X21" s="136"/>
      <c r="Y21" s="290"/>
      <c r="Z21" s="291"/>
      <c r="AA21" s="166">
        <f>M21-J21</f>
        <v>-437.38572220017659</v>
      </c>
      <c r="AB21" s="139">
        <f>M21/J21</f>
        <v>0.87850396605550651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1725</v>
      </c>
      <c r="G22" s="146">
        <f t="shared" ref="G22:G24" si="5">E22*F22</f>
        <v>31964.250000000004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3043.8817580921791</v>
      </c>
      <c r="N22" s="150">
        <f>M22/L22</f>
        <v>1014.627252697393</v>
      </c>
      <c r="O22" s="152">
        <f>L22-I22</f>
        <v>0</v>
      </c>
      <c r="P22" s="153">
        <f>N22-K22</f>
        <v>-85.372747302606967</v>
      </c>
      <c r="Q22" s="154">
        <f>N22/K22</f>
        <v>0.9223884115430846</v>
      </c>
      <c r="R22" s="302">
        <f>Q38</f>
        <v>0.9224508263452601</v>
      </c>
      <c r="S22" s="155">
        <v>0.32291666666666669</v>
      </c>
      <c r="T22" s="156">
        <v>0.34652777777777777</v>
      </c>
      <c r="U22" s="157"/>
      <c r="V22" s="110">
        <v>34.0026348674171</v>
      </c>
      <c r="W22" s="159"/>
      <c r="X22" s="160"/>
      <c r="Y22" s="305"/>
      <c r="Z22" s="306"/>
      <c r="AA22" s="113">
        <f>M22-J22</f>
        <v>-256.1182419078209</v>
      </c>
      <c r="AB22" s="154">
        <f>M22/J22</f>
        <v>0.9223884115430846</v>
      </c>
      <c r="AC22" s="307">
        <f>AB38</f>
        <v>0.9224508263452601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2265</v>
      </c>
      <c r="G23" s="101">
        <f t="shared" si="5"/>
        <v>40520.85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3044.1922619019892</v>
      </c>
      <c r="N23" s="104">
        <f>M23/L23</f>
        <v>761.04806547549731</v>
      </c>
      <c r="O23" s="106">
        <f>L23-I23</f>
        <v>0</v>
      </c>
      <c r="P23" s="107">
        <f>N23-K23</f>
        <v>-63.95193452450269</v>
      </c>
      <c r="Q23" s="108">
        <f>N23/K23</f>
        <v>0.9224825036066634</v>
      </c>
      <c r="R23" s="303"/>
      <c r="S23" s="46">
        <v>0.35069444444444442</v>
      </c>
      <c r="T23" s="47">
        <v>0.38168981481481479</v>
      </c>
      <c r="U23" s="109">
        <v>5.9999999999999787</v>
      </c>
      <c r="V23" s="110">
        <v>44.642384024421197</v>
      </c>
      <c r="W23" s="111"/>
      <c r="X23" s="114"/>
      <c r="Y23" s="294"/>
      <c r="Z23" s="295"/>
      <c r="AA23" s="115">
        <f>M23-J23</f>
        <v>-255.80773809801076</v>
      </c>
      <c r="AB23" s="108">
        <f>M23/J23</f>
        <v>0.9224825036066634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2614</v>
      </c>
      <c r="G24" s="101">
        <f t="shared" si="5"/>
        <v>58344.480000000003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3044.1891608239057</v>
      </c>
      <c r="N24" s="104">
        <f>M24/L24</f>
        <v>608.83783216478116</v>
      </c>
      <c r="O24" s="106">
        <f>L24-I24</f>
        <v>0</v>
      </c>
      <c r="P24" s="107">
        <f>N24-K24</f>
        <v>-51.162167835218838</v>
      </c>
      <c r="Q24" s="108">
        <f>N24/K24</f>
        <v>0.92248156388603209</v>
      </c>
      <c r="R24" s="303"/>
      <c r="S24" s="46">
        <v>0.38541666666666663</v>
      </c>
      <c r="T24" s="47">
        <v>0.4211921296296296</v>
      </c>
      <c r="U24" s="109">
        <v>5.3666666666666529</v>
      </c>
      <c r="V24" s="110">
        <v>51.521108483794571</v>
      </c>
      <c r="W24" s="111"/>
      <c r="X24" s="114"/>
      <c r="Y24" s="294"/>
      <c r="Z24" s="295"/>
      <c r="AA24" s="115">
        <f>M24-J24</f>
        <v>-255.81083917609431</v>
      </c>
      <c r="AB24" s="108">
        <f>M24/J24</f>
        <v>0.92248156388603197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3044.0877269393582</v>
      </c>
      <c r="N38" s="136">
        <f t="shared" ref="N38:N45" si="10">M38/L38</f>
        <v>761.02193173483954</v>
      </c>
      <c r="O38" s="137">
        <f t="shared" ref="O38:O45" si="11">L38-I38</f>
        <v>0</v>
      </c>
      <c r="P38" s="138">
        <f t="shared" ref="P38:P45" si="12">N38-K38</f>
        <v>-63.978068265160459</v>
      </c>
      <c r="Q38" s="139">
        <f t="shared" ref="Q38:Q45" si="13">N38/K38</f>
        <v>0.9224508263452601</v>
      </c>
      <c r="R38" s="304"/>
      <c r="S38" s="140">
        <v>0.32291666666666669</v>
      </c>
      <c r="T38" s="141">
        <v>0.4211921296296296</v>
      </c>
      <c r="U38" s="142"/>
      <c r="V38" s="164"/>
      <c r="W38" s="97"/>
      <c r="X38" s="67"/>
      <c r="Y38" s="290"/>
      <c r="Z38" s="291"/>
      <c r="AA38" s="166">
        <f t="shared" ref="AA38:AA45" si="14">M38-J38</f>
        <v>-255.91227306064184</v>
      </c>
      <c r="AB38" s="139">
        <f t="shared" ref="AB38:AB45" si="15">M38/J38</f>
        <v>0.9224508263452601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1343</v>
      </c>
      <c r="G39" s="146">
        <f t="shared" ref="G39:G45" si="16">E39*F39</f>
        <v>33333.26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3249.9456067804822</v>
      </c>
      <c r="N39" s="150">
        <f t="shared" si="10"/>
        <v>649.98912135609646</v>
      </c>
      <c r="O39" s="152">
        <f t="shared" si="11"/>
        <v>0</v>
      </c>
      <c r="P39" s="153">
        <f t="shared" si="12"/>
        <v>-70.010878643903538</v>
      </c>
      <c r="Q39" s="154">
        <f t="shared" si="13"/>
        <v>0.90276266855013398</v>
      </c>
      <c r="R39" s="302">
        <f>Q55</f>
        <v>0.90725267432479861</v>
      </c>
      <c r="S39" s="155">
        <v>0.25</v>
      </c>
      <c r="T39" s="156">
        <v>0.26721064814814816</v>
      </c>
      <c r="U39" s="157"/>
      <c r="V39" s="158">
        <v>24.794261119903965</v>
      </c>
      <c r="W39" s="159"/>
      <c r="X39" s="160"/>
      <c r="Y39" s="305"/>
      <c r="Z39" s="306"/>
      <c r="AA39" s="113">
        <f t="shared" si="14"/>
        <v>-350.05439321951781</v>
      </c>
      <c r="AB39" s="154">
        <f t="shared" si="15"/>
        <v>0.90276266855013398</v>
      </c>
      <c r="AC39" s="307">
        <f>AB55</f>
        <v>0.90725267432479861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890</v>
      </c>
      <c r="G40" s="101">
        <f t="shared" si="16"/>
        <v>18440.8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3245.4761428160637</v>
      </c>
      <c r="N40" s="104">
        <f t="shared" si="10"/>
        <v>1081.8253809386879</v>
      </c>
      <c r="O40" s="106">
        <f t="shared" si="11"/>
        <v>0</v>
      </c>
      <c r="P40" s="107">
        <f t="shared" si="12"/>
        <v>-118.17461906131211</v>
      </c>
      <c r="Q40" s="108">
        <f t="shared" si="13"/>
        <v>0.90152115078223993</v>
      </c>
      <c r="R40" s="303"/>
      <c r="S40" s="46">
        <v>0.27708333333333335</v>
      </c>
      <c r="T40" s="47">
        <v>0.28850694444444447</v>
      </c>
      <c r="U40" s="109">
        <v>14.216666666666677</v>
      </c>
      <c r="V40" s="110">
        <v>16.453672019189582</v>
      </c>
      <c r="W40" s="111"/>
      <c r="X40" s="114"/>
      <c r="Y40" s="294"/>
      <c r="Z40" s="295"/>
      <c r="AA40" s="115">
        <f t="shared" si="14"/>
        <v>-354.52385718393634</v>
      </c>
      <c r="AB40" s="108">
        <f t="shared" si="15"/>
        <v>0.90152115078223993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901</v>
      </c>
      <c r="G41" s="101">
        <f t="shared" si="16"/>
        <v>16380.18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3244.7632394521156</v>
      </c>
      <c r="N41" s="104">
        <f t="shared" si="10"/>
        <v>1081.5877464840385</v>
      </c>
      <c r="O41" s="106">
        <f t="shared" si="11"/>
        <v>0</v>
      </c>
      <c r="P41" s="107">
        <f t="shared" si="12"/>
        <v>-118.41225351596154</v>
      </c>
      <c r="Q41" s="108">
        <f t="shared" si="13"/>
        <v>0.90132312207003207</v>
      </c>
      <c r="R41" s="303"/>
      <c r="S41" s="46">
        <v>0.29791666666666672</v>
      </c>
      <c r="T41" s="47">
        <v>0.30947916666666669</v>
      </c>
      <c r="U41" s="109">
        <v>13.55000000000004</v>
      </c>
      <c r="V41" s="110">
        <v>16.660691708627756</v>
      </c>
      <c r="W41" s="111"/>
      <c r="X41" s="114"/>
      <c r="Y41" s="294"/>
      <c r="Z41" s="295"/>
      <c r="AA41" s="115">
        <f t="shared" si="14"/>
        <v>-355.23676054788439</v>
      </c>
      <c r="AB41" s="108">
        <f t="shared" si="15"/>
        <v>0.90132312207003207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1408</v>
      </c>
      <c r="G42" s="101">
        <f t="shared" si="16"/>
        <v>24034.560000000001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3046.3238128576249</v>
      </c>
      <c r="N42" s="104">
        <f t="shared" si="10"/>
        <v>1015.4412709525417</v>
      </c>
      <c r="O42" s="106">
        <f t="shared" si="11"/>
        <v>0</v>
      </c>
      <c r="P42" s="107">
        <f t="shared" si="12"/>
        <v>-84.558729047458314</v>
      </c>
      <c r="Q42" s="108">
        <f t="shared" si="13"/>
        <v>0.92312842813867424</v>
      </c>
      <c r="R42" s="303"/>
      <c r="S42" s="46">
        <v>0.31875000000000009</v>
      </c>
      <c r="T42" s="47">
        <v>0.33799768518518525</v>
      </c>
      <c r="U42" s="109">
        <v>13.350000000000088</v>
      </c>
      <c r="V42" s="110">
        <v>27.73178597870492</v>
      </c>
      <c r="W42" s="111"/>
      <c r="X42" s="114"/>
      <c r="Y42" s="294"/>
      <c r="Z42" s="295"/>
      <c r="AA42" s="115">
        <f t="shared" si="14"/>
        <v>-253.67618714237506</v>
      </c>
      <c r="AB42" s="108">
        <f t="shared" si="15"/>
        <v>0.92312842813867424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3524</v>
      </c>
      <c r="G43" s="101">
        <f t="shared" si="16"/>
        <v>49441.72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2767.314483824603</v>
      </c>
      <c r="N43" s="104">
        <f t="shared" si="10"/>
        <v>922.43816127486764</v>
      </c>
      <c r="O43" s="106">
        <f t="shared" si="11"/>
        <v>0</v>
      </c>
      <c r="P43" s="107">
        <f t="shared" si="12"/>
        <v>-77.561838725132361</v>
      </c>
      <c r="Q43" s="108">
        <f t="shared" si="13"/>
        <v>0.92243816127486766</v>
      </c>
      <c r="R43" s="303"/>
      <c r="S43" s="46">
        <v>0.34791666666666676</v>
      </c>
      <c r="T43" s="47">
        <v>0.40097222222222234</v>
      </c>
      <c r="U43" s="109">
        <v>14.283333333333381</v>
      </c>
      <c r="V43" s="110">
        <v>76.406205812856001</v>
      </c>
      <c r="W43" s="111"/>
      <c r="X43" s="114"/>
      <c r="Y43" s="294"/>
      <c r="Z43" s="295"/>
      <c r="AA43" s="115">
        <f t="shared" si="14"/>
        <v>-232.68551617539697</v>
      </c>
      <c r="AB43" s="108">
        <f t="shared" si="15"/>
        <v>0.92243816127486766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5117</v>
      </c>
      <c r="G44" s="119">
        <f t="shared" si="16"/>
        <v>73070.759999999995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3247.6396433323262</v>
      </c>
      <c r="N44" s="104">
        <f t="shared" si="10"/>
        <v>1082.5465477774421</v>
      </c>
      <c r="O44" s="106">
        <f t="shared" si="11"/>
        <v>0</v>
      </c>
      <c r="P44" s="107">
        <f t="shared" si="12"/>
        <v>-117.45345222255787</v>
      </c>
      <c r="Q44" s="108">
        <f t="shared" si="13"/>
        <v>0.90212212314786844</v>
      </c>
      <c r="R44" s="303"/>
      <c r="S44" s="46">
        <v>0.41041666666666676</v>
      </c>
      <c r="T44" s="118">
        <v>0.47606481481481489</v>
      </c>
      <c r="U44" s="109">
        <v>13.599999999999968</v>
      </c>
      <c r="V44" s="110">
        <v>94.536350617082022</v>
      </c>
      <c r="W44" s="111"/>
      <c r="X44" s="114"/>
      <c r="Y44" s="294"/>
      <c r="Z44" s="295"/>
      <c r="AA44" s="115">
        <f t="shared" si="14"/>
        <v>-352.36035666767384</v>
      </c>
      <c r="AB44" s="108">
        <f t="shared" si="15"/>
        <v>0.90212212314786833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3761</v>
      </c>
      <c r="G45" s="119">
        <f t="shared" si="16"/>
        <v>93122.36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3244.7770570293933</v>
      </c>
      <c r="N45" s="104">
        <f t="shared" si="10"/>
        <v>811.19426425734832</v>
      </c>
      <c r="O45" s="121">
        <f t="shared" si="11"/>
        <v>0</v>
      </c>
      <c r="P45" s="122">
        <f t="shared" si="12"/>
        <v>-88.805735742651677</v>
      </c>
      <c r="Q45" s="123">
        <f t="shared" si="13"/>
        <v>0.90132696028594261</v>
      </c>
      <c r="R45" s="303"/>
      <c r="S45" s="46">
        <v>0.48541666666666677</v>
      </c>
      <c r="T45" s="118">
        <v>0.53370370370370379</v>
      </c>
      <c r="U45" s="109">
        <v>13.46666666666672</v>
      </c>
      <c r="V45" s="110">
        <v>69.545610078552713</v>
      </c>
      <c r="W45" s="111"/>
      <c r="X45" s="114"/>
      <c r="Y45" s="294"/>
      <c r="Z45" s="295"/>
      <c r="AA45" s="115">
        <f t="shared" si="14"/>
        <v>-355.22294297060671</v>
      </c>
      <c r="AB45" s="108">
        <f t="shared" si="15"/>
        <v>0.90132696028594261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3149.4628551560868</v>
      </c>
      <c r="N55" s="136">
        <f t="shared" ref="N55:N62" si="22">M55/L55</f>
        <v>918.5933327538587</v>
      </c>
      <c r="O55" s="137">
        <f t="shared" ref="O55:O62" si="23">L55-I55</f>
        <v>0</v>
      </c>
      <c r="P55" s="138">
        <f t="shared" ref="P55:P62" si="24">N55-K55</f>
        <v>-93.90666724614141</v>
      </c>
      <c r="Q55" s="139">
        <f t="shared" ref="Q55:Q62" si="25">N55/K55</f>
        <v>0.90725267432479861</v>
      </c>
      <c r="R55" s="304"/>
      <c r="S55" s="140">
        <v>0.25</v>
      </c>
      <c r="T55" s="141">
        <v>0.53370370370370379</v>
      </c>
      <c r="U55" s="142"/>
      <c r="V55" s="164"/>
      <c r="W55" s="97"/>
      <c r="X55" s="67"/>
      <c r="Y55" s="290"/>
      <c r="Z55" s="291"/>
      <c r="AA55" s="166">
        <f t="shared" ref="AA55:AA62" si="26">M55-J55</f>
        <v>-321.96571627248477</v>
      </c>
      <c r="AB55" s="139">
        <f t="shared" ref="AB55:AB62" si="27">M55/J55</f>
        <v>0.90725267432479861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1520</v>
      </c>
      <c r="G56" s="146">
        <f t="shared" ref="G56:G62" si="28">E56*F56</f>
        <v>27633.599999999999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3244.2756310719174</v>
      </c>
      <c r="N56" s="150">
        <f t="shared" si="22"/>
        <v>1081.4252103573058</v>
      </c>
      <c r="O56" s="152">
        <f t="shared" si="23"/>
        <v>0</v>
      </c>
      <c r="P56" s="153">
        <f t="shared" si="24"/>
        <v>-118.57478964269421</v>
      </c>
      <c r="Q56" s="154">
        <f t="shared" si="25"/>
        <v>0.90118767529775479</v>
      </c>
      <c r="R56" s="302">
        <f>Q72</f>
        <v>0.9046539538725753</v>
      </c>
      <c r="S56" s="155">
        <v>0.25</v>
      </c>
      <c r="T56" s="156">
        <v>0.26951388888888889</v>
      </c>
      <c r="U56" s="157"/>
      <c r="V56" s="158">
        <v>28.111051701814642</v>
      </c>
      <c r="W56" s="156"/>
      <c r="X56" s="167"/>
      <c r="Y56" s="305"/>
      <c r="Z56" s="306"/>
      <c r="AA56" s="113">
        <f t="shared" si="26"/>
        <v>-355.72436892808264</v>
      </c>
      <c r="AB56" s="154">
        <f t="shared" si="27"/>
        <v>0.90118767529775479</v>
      </c>
      <c r="AC56" s="307">
        <f>AB72</f>
        <v>0.90465395387257541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1325</v>
      </c>
      <c r="G57" s="101">
        <f t="shared" si="28"/>
        <v>39750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3245.137784454223</v>
      </c>
      <c r="N57" s="104">
        <f t="shared" si="22"/>
        <v>811.28444611355576</v>
      </c>
      <c r="O57" s="106">
        <f t="shared" si="23"/>
        <v>0</v>
      </c>
      <c r="P57" s="107">
        <f t="shared" si="24"/>
        <v>-88.715553886444241</v>
      </c>
      <c r="Q57" s="108">
        <f t="shared" si="25"/>
        <v>0.90142716234839526</v>
      </c>
      <c r="R57" s="303"/>
      <c r="S57" s="46">
        <v>0.27986111111111112</v>
      </c>
      <c r="T57" s="47">
        <v>0.29686342592592591</v>
      </c>
      <c r="U57" s="109">
        <v>14.900000000000011</v>
      </c>
      <c r="V57" s="110">
        <v>24.498189377610831</v>
      </c>
      <c r="W57" s="111"/>
      <c r="X57" s="13"/>
      <c r="Y57" s="294"/>
      <c r="Z57" s="295"/>
      <c r="AA57" s="115">
        <f t="shared" si="26"/>
        <v>-354.86221554577696</v>
      </c>
      <c r="AB57" s="108">
        <f t="shared" si="27"/>
        <v>0.90142716234839526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1424</v>
      </c>
      <c r="G58" s="101">
        <f t="shared" si="28"/>
        <v>42720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3046.432336887151</v>
      </c>
      <c r="N58" s="104">
        <f t="shared" si="22"/>
        <v>761.60808422178775</v>
      </c>
      <c r="O58" s="106">
        <f t="shared" si="23"/>
        <v>0</v>
      </c>
      <c r="P58" s="107">
        <f t="shared" si="24"/>
        <v>-63.391915778212251</v>
      </c>
      <c r="Q58" s="108">
        <f t="shared" si="25"/>
        <v>0.92316131420822756</v>
      </c>
      <c r="R58" s="303"/>
      <c r="S58" s="46">
        <v>0.30625000000000002</v>
      </c>
      <c r="T58" s="47">
        <v>0.32571759259259259</v>
      </c>
      <c r="U58" s="109">
        <v>13.516666666666728</v>
      </c>
      <c r="V58" s="110">
        <v>28.045920785919279</v>
      </c>
      <c r="W58" s="111"/>
      <c r="X58" s="13"/>
      <c r="Y58" s="294"/>
      <c r="Z58" s="295"/>
      <c r="AA58" s="115">
        <f t="shared" si="26"/>
        <v>-253.567663112849</v>
      </c>
      <c r="AB58" s="108">
        <f t="shared" si="27"/>
        <v>0.92316131420822756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3195</v>
      </c>
      <c r="G59" s="101">
        <f t="shared" si="28"/>
        <v>76041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3250.5474729861362</v>
      </c>
      <c r="N59" s="104">
        <f t="shared" si="22"/>
        <v>812.63686824653405</v>
      </c>
      <c r="O59" s="106">
        <f t="shared" si="23"/>
        <v>0</v>
      </c>
      <c r="P59" s="107">
        <f t="shared" si="24"/>
        <v>-87.36313175346595</v>
      </c>
      <c r="Q59" s="108">
        <f t="shared" si="25"/>
        <v>0.90292985360726008</v>
      </c>
      <c r="R59" s="303"/>
      <c r="S59" s="46">
        <v>0.33611111111111114</v>
      </c>
      <c r="T59" s="47">
        <v>0.37706018518518519</v>
      </c>
      <c r="U59" s="109">
        <v>14.966666666666715</v>
      </c>
      <c r="V59" s="110">
        <v>58.974680909334197</v>
      </c>
      <c r="W59" s="111"/>
      <c r="X59" s="114"/>
      <c r="Y59" s="294"/>
      <c r="Z59" s="295"/>
      <c r="AA59" s="115">
        <f t="shared" si="26"/>
        <v>-349.4525270138638</v>
      </c>
      <c r="AB59" s="108">
        <f t="shared" si="27"/>
        <v>0.90292985360726008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1086</v>
      </c>
      <c r="G60" s="101">
        <f t="shared" si="28"/>
        <v>27182.58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3248.7102238402458</v>
      </c>
      <c r="N60" s="104">
        <f t="shared" si="22"/>
        <v>649.74204476804914</v>
      </c>
      <c r="O60" s="106">
        <f t="shared" si="23"/>
        <v>0</v>
      </c>
      <c r="P60" s="107">
        <f t="shared" si="24"/>
        <v>-70.257955231950859</v>
      </c>
      <c r="Q60" s="108">
        <f t="shared" si="25"/>
        <v>0.90241950662229042</v>
      </c>
      <c r="R60" s="303"/>
      <c r="S60" s="46">
        <v>0.38611111111111118</v>
      </c>
      <c r="T60" s="47">
        <v>0.40003472222222231</v>
      </c>
      <c r="U60" s="109">
        <v>13.033333333333426</v>
      </c>
      <c r="V60" s="110">
        <v>20.057190549600776</v>
      </c>
      <c r="W60" s="111"/>
      <c r="X60" s="114"/>
      <c r="Y60" s="294"/>
      <c r="Z60" s="295"/>
      <c r="AA60" s="115">
        <f t="shared" si="26"/>
        <v>-351.28977615975418</v>
      </c>
      <c r="AB60" s="108">
        <f t="shared" si="27"/>
        <v>0.90241950662229053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2386</v>
      </c>
      <c r="G61" s="119">
        <f t="shared" si="28"/>
        <v>65567.28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3243.6468015640739</v>
      </c>
      <c r="N61" s="104">
        <f t="shared" si="22"/>
        <v>648.72936031281483</v>
      </c>
      <c r="O61" s="106">
        <f t="shared" si="23"/>
        <v>0</v>
      </c>
      <c r="P61" s="107">
        <f t="shared" si="24"/>
        <v>-71.270639687185167</v>
      </c>
      <c r="Q61" s="108">
        <f t="shared" si="25"/>
        <v>0.90101300043446508</v>
      </c>
      <c r="R61" s="303"/>
      <c r="S61" s="46">
        <v>0.40972222222222232</v>
      </c>
      <c r="T61" s="118">
        <v>0.44037037037037047</v>
      </c>
      <c r="U61" s="109">
        <v>13.950000000000022</v>
      </c>
      <c r="V61" s="110">
        <v>44.135508197430369</v>
      </c>
      <c r="W61" s="111"/>
      <c r="X61" s="49"/>
      <c r="Y61" s="294"/>
      <c r="Z61" s="295"/>
      <c r="AA61" s="115">
        <f t="shared" si="26"/>
        <v>-356.35319843592606</v>
      </c>
      <c r="AB61" s="108">
        <f t="shared" si="27"/>
        <v>0.90101300043446497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4256</v>
      </c>
      <c r="G62" s="119">
        <f t="shared" si="28"/>
        <v>70904.960000000006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3247.1332006233806</v>
      </c>
      <c r="N62" s="104">
        <f t="shared" si="22"/>
        <v>649.42664012467617</v>
      </c>
      <c r="O62" s="121">
        <f t="shared" si="23"/>
        <v>0</v>
      </c>
      <c r="P62" s="122">
        <f t="shared" si="24"/>
        <v>-70.573359875323831</v>
      </c>
      <c r="Q62" s="123">
        <f t="shared" si="25"/>
        <v>0.90198144461760577</v>
      </c>
      <c r="R62" s="303"/>
      <c r="S62" s="46">
        <v>0.45000000000000012</v>
      </c>
      <c r="T62" s="118">
        <v>0.50460648148148157</v>
      </c>
      <c r="U62" s="109">
        <v>13.866666666666703</v>
      </c>
      <c r="V62" s="110">
        <v>78.641676895477005</v>
      </c>
      <c r="W62" s="111"/>
      <c r="X62" s="114"/>
      <c r="Y62" s="294"/>
      <c r="Z62" s="295"/>
      <c r="AA62" s="115">
        <f t="shared" si="26"/>
        <v>-352.86679937661938</v>
      </c>
      <c r="AB62" s="108">
        <f t="shared" si="27"/>
        <v>0.90198144461760577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3217.9833502038755</v>
      </c>
      <c r="N72" s="136">
        <f>M72/L72</f>
        <v>750.8627817142376</v>
      </c>
      <c r="O72" s="137">
        <f>L72-I72</f>
        <v>0</v>
      </c>
      <c r="P72" s="138">
        <f>N72-K72</f>
        <v>-79.137218285762515</v>
      </c>
      <c r="Q72" s="139">
        <f>N72/K72</f>
        <v>0.9046539538725753</v>
      </c>
      <c r="R72" s="304"/>
      <c r="S72" s="140">
        <v>0.25</v>
      </c>
      <c r="T72" s="141">
        <v>0.50460648148148157</v>
      </c>
      <c r="U72" s="142"/>
      <c r="V72" s="164"/>
      <c r="W72" s="165"/>
      <c r="X72" s="136"/>
      <c r="Y72" s="290"/>
      <c r="Z72" s="291"/>
      <c r="AA72" s="166">
        <f>M72-J72</f>
        <v>-339.15950693898185</v>
      </c>
      <c r="AB72" s="139">
        <f>M72/J72</f>
        <v>0.90465395387257541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1086</v>
      </c>
      <c r="G73" s="146">
        <f t="shared" ref="G73" si="33">E73*F73</f>
        <v>31027.02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3120.320300462377</v>
      </c>
      <c r="N73" s="150">
        <f>M73/L73</f>
        <v>260.02669170519806</v>
      </c>
      <c r="O73" s="152">
        <f>L73-I73</f>
        <v>0</v>
      </c>
      <c r="P73" s="153">
        <f>N73-K73</f>
        <v>-39.973308294801939</v>
      </c>
      <c r="Q73" s="154">
        <f>N73/K73</f>
        <v>0.86675563901732688</v>
      </c>
      <c r="R73" s="302">
        <f>Q89</f>
        <v>0.86675563901732688</v>
      </c>
      <c r="S73" s="155">
        <v>0.70833333333333337</v>
      </c>
      <c r="T73" s="156">
        <v>0.72282407407407412</v>
      </c>
      <c r="U73" s="157"/>
      <c r="V73" s="158">
        <v>20.882471581633599</v>
      </c>
      <c r="W73" s="156"/>
      <c r="X73" s="167"/>
      <c r="Y73" s="305"/>
      <c r="Z73" s="306"/>
      <c r="AA73" s="113">
        <f>M73-J73</f>
        <v>-479.67969953762304</v>
      </c>
      <c r="AB73" s="154">
        <f>M73/J73</f>
        <v>0.86675563901732688</v>
      </c>
      <c r="AC73" s="307">
        <f>AB89</f>
        <v>0.86675563901732688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3120.320300462377</v>
      </c>
      <c r="N89" s="136">
        <f>M89/L89</f>
        <v>260.02669170519806</v>
      </c>
      <c r="O89" s="137">
        <f>L89-I89</f>
        <v>0</v>
      </c>
      <c r="P89" s="138">
        <f>N89-K89</f>
        <v>-39.973308294801939</v>
      </c>
      <c r="Q89" s="139">
        <f>N89/K89</f>
        <v>0.86675563901732688</v>
      </c>
      <c r="R89" s="304"/>
      <c r="S89" s="140">
        <v>0.70833333333333337</v>
      </c>
      <c r="T89" s="141">
        <v>0.72282407407407412</v>
      </c>
      <c r="U89" s="142"/>
      <c r="V89" s="164"/>
      <c r="W89" s="165"/>
      <c r="X89" s="136"/>
      <c r="Y89" s="290"/>
      <c r="Z89" s="291"/>
      <c r="AA89" s="166">
        <f>M89-J89</f>
        <v>-479.67969953762304</v>
      </c>
      <c r="AB89" s="139">
        <f>M89/J89</f>
        <v>0.86675563901732688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949</v>
      </c>
      <c r="G90" s="146">
        <f t="shared" ref="G90:G93" si="37">E90*F90</f>
        <v>23288.46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2767.6225706220257</v>
      </c>
      <c r="N90" s="150">
        <f>M90/L90</f>
        <v>691.90564265550643</v>
      </c>
      <c r="O90" s="152">
        <f>L90-I90</f>
        <v>0</v>
      </c>
      <c r="P90" s="153">
        <f>N90-K90</f>
        <v>-58.094357344493574</v>
      </c>
      <c r="Q90" s="154">
        <f>N90/K90</f>
        <v>0.92254085687400855</v>
      </c>
      <c r="R90" s="302">
        <f>Q106</f>
        <v>0.92253249477365529</v>
      </c>
      <c r="S90" s="155">
        <v>0.70833333333333337</v>
      </c>
      <c r="T90" s="156">
        <v>0.72261574074074075</v>
      </c>
      <c r="U90" s="157"/>
      <c r="V90" s="158">
        <v>20.573614554387262</v>
      </c>
      <c r="W90" s="159"/>
      <c r="X90" s="160"/>
      <c r="Y90" s="305"/>
      <c r="Z90" s="306"/>
      <c r="AA90" s="113">
        <f>M90-J90</f>
        <v>-232.37742937797429</v>
      </c>
      <c r="AB90" s="154">
        <f>M90/J90</f>
        <v>0.92254085687400855</v>
      </c>
      <c r="AC90" s="307">
        <f>AB106</f>
        <v>0.92253249477365518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757</v>
      </c>
      <c r="G91" s="101">
        <f t="shared" si="37"/>
        <v>18417.809999999998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2768.3073527261695</v>
      </c>
      <c r="N91" s="104">
        <f>M91/L91</f>
        <v>692.07683818154237</v>
      </c>
      <c r="O91" s="106">
        <f>L91-I91</f>
        <v>0</v>
      </c>
      <c r="P91" s="107">
        <f>N91-K91</f>
        <v>-57.923161818457629</v>
      </c>
      <c r="Q91" s="108">
        <f>N91/K91</f>
        <v>0.92276911757538982</v>
      </c>
      <c r="R91" s="303"/>
      <c r="S91" s="46">
        <v>0.72569444444444442</v>
      </c>
      <c r="T91" s="47">
        <v>0.73708333333333331</v>
      </c>
      <c r="U91" s="109">
        <v>5</v>
      </c>
      <c r="V91" s="110">
        <v>16.40713772452736</v>
      </c>
      <c r="W91" s="111"/>
      <c r="X91" s="114"/>
      <c r="Y91" s="294"/>
      <c r="Z91" s="295"/>
      <c r="AA91" s="115">
        <f>M91-J91</f>
        <v>-231.69264727383052</v>
      </c>
      <c r="AB91" s="108">
        <f>M91/J91</f>
        <v>0.92276911757538982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2447</v>
      </c>
      <c r="G92" s="101">
        <f t="shared" si="37"/>
        <v>54617.04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3042.6925488529259</v>
      </c>
      <c r="N92" s="104">
        <f>M92/L92</f>
        <v>608.53850977058516</v>
      </c>
      <c r="O92" s="106">
        <f>L92-I92</f>
        <v>0</v>
      </c>
      <c r="P92" s="107">
        <f>N92-K92</f>
        <v>-51.461490229414835</v>
      </c>
      <c r="Q92" s="108">
        <f>N92/K92</f>
        <v>0.92202804510694725</v>
      </c>
      <c r="R92" s="303"/>
      <c r="S92" s="46">
        <v>0.7402777777777777</v>
      </c>
      <c r="T92" s="47">
        <v>0.77378472222222217</v>
      </c>
      <c r="U92" s="109">
        <v>4.5999999999999197</v>
      </c>
      <c r="V92" s="110">
        <v>48.253314340073601</v>
      </c>
      <c r="W92" s="111"/>
      <c r="X92" s="114"/>
      <c r="Y92" s="294"/>
      <c r="Z92" s="295"/>
      <c r="AA92" s="115">
        <f>M92-J92</f>
        <v>-257.30745114707406</v>
      </c>
      <c r="AB92" s="108">
        <f>M92/J92</f>
        <v>0.92202804510694725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4285</v>
      </c>
      <c r="G93" s="101">
        <f t="shared" si="37"/>
        <v>76658.650000000009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3045.2869619469343</v>
      </c>
      <c r="N93" s="104">
        <f>M93/L93</f>
        <v>761.32174048673357</v>
      </c>
      <c r="O93" s="106">
        <f>L93-I93</f>
        <v>0</v>
      </c>
      <c r="P93" s="107">
        <f>N93-K93</f>
        <v>-63.678259513266426</v>
      </c>
      <c r="Q93" s="108">
        <f>N93/K93</f>
        <v>0.9228142308930104</v>
      </c>
      <c r="R93" s="303"/>
      <c r="S93" s="46">
        <v>0.77777777777777768</v>
      </c>
      <c r="T93" s="47">
        <v>0.83640046296296289</v>
      </c>
      <c r="U93" s="109">
        <v>5.7499999999999396</v>
      </c>
      <c r="V93" s="110">
        <v>84.425541242139303</v>
      </c>
      <c r="W93" s="111"/>
      <c r="X93" s="114"/>
      <c r="Y93" s="294"/>
      <c r="Z93" s="295"/>
      <c r="AA93" s="115">
        <f>M93-J93</f>
        <v>-254.7130380530657</v>
      </c>
      <c r="AB93" s="108">
        <f>M93/J93</f>
        <v>0.9228142308930104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2905.977358537014</v>
      </c>
      <c r="N106" s="136">
        <f t="shared" ref="N106:N116" si="42">M106/L106</f>
        <v>683.75937847929742</v>
      </c>
      <c r="O106" s="137">
        <f t="shared" ref="O106:O116" si="43">L106-I106</f>
        <v>0</v>
      </c>
      <c r="P106" s="138">
        <f t="shared" ref="P106:P116" si="44">N106-K106</f>
        <v>-57.417092108937823</v>
      </c>
      <c r="Q106" s="139">
        <f t="shared" ref="Q106:Q116" si="45">N106/K106</f>
        <v>0.92253249477365529</v>
      </c>
      <c r="R106" s="304"/>
      <c r="S106" s="140">
        <v>0.70833333333333337</v>
      </c>
      <c r="T106" s="141">
        <v>0.83640046296296289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-244.02264146298603</v>
      </c>
      <c r="AB106" s="139">
        <f t="shared" ref="AB106:AB116" si="47">M106/J106</f>
        <v>0.92253249477365518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648</v>
      </c>
      <c r="G107" s="146">
        <f t="shared" ref="G107:G116" si="48">E107*F107</f>
        <v>11780.64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2767.1964197158559</v>
      </c>
      <c r="N107" s="150">
        <f t="shared" si="42"/>
        <v>922.39880657195192</v>
      </c>
      <c r="O107" s="152">
        <f t="shared" si="43"/>
        <v>0</v>
      </c>
      <c r="P107" s="153">
        <f t="shared" si="44"/>
        <v>-77.601193428048077</v>
      </c>
      <c r="Q107" s="154">
        <f t="shared" si="45"/>
        <v>0.92239880657195195</v>
      </c>
      <c r="R107" s="302">
        <f>Q123</f>
        <v>0.90909349990723487</v>
      </c>
      <c r="S107" s="155">
        <v>0.70833333333333337</v>
      </c>
      <c r="T107" s="156">
        <v>0.71809027777777779</v>
      </c>
      <c r="U107" s="157"/>
      <c r="V107" s="158">
        <v>14.05032173465746</v>
      </c>
      <c r="W107" s="159"/>
      <c r="X107" s="160"/>
      <c r="Y107" s="305"/>
      <c r="Z107" s="306"/>
      <c r="AA107" s="113">
        <f t="shared" si="46"/>
        <v>-232.80358028414412</v>
      </c>
      <c r="AB107" s="154">
        <f t="shared" si="47"/>
        <v>0.92239880657195195</v>
      </c>
      <c r="AC107" s="307">
        <f>AB123</f>
        <v>0.90909349990723498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417</v>
      </c>
      <c r="G108" s="101">
        <f t="shared" si="48"/>
        <v>7581.0599999999995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3244.0911194961345</v>
      </c>
      <c r="N108" s="104">
        <f t="shared" si="42"/>
        <v>1081.3637064987115</v>
      </c>
      <c r="O108" s="106">
        <f t="shared" si="43"/>
        <v>0</v>
      </c>
      <c r="P108" s="107">
        <f t="shared" si="44"/>
        <v>-118.63629350128849</v>
      </c>
      <c r="Q108" s="108">
        <f t="shared" si="45"/>
        <v>0.90113642208225964</v>
      </c>
      <c r="R108" s="303"/>
      <c r="S108" s="46">
        <v>0.72847222222222219</v>
      </c>
      <c r="T108" s="47">
        <v>0.73381944444444436</v>
      </c>
      <c r="U108" s="109">
        <v>14.949999999999939</v>
      </c>
      <c r="V108" s="110">
        <v>7.7124837368581849</v>
      </c>
      <c r="W108" s="111"/>
      <c r="X108" s="114"/>
      <c r="Y108" s="294"/>
      <c r="Z108" s="295"/>
      <c r="AA108" s="115">
        <f t="shared" si="46"/>
        <v>-355.90888050386548</v>
      </c>
      <c r="AB108" s="108">
        <f t="shared" si="47"/>
        <v>0.90113642208225964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1448</v>
      </c>
      <c r="G109" s="101">
        <f t="shared" si="48"/>
        <v>35852.480000000003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03"/>
      <c r="S109" s="46">
        <v>0.74374999999999991</v>
      </c>
      <c r="T109" s="47">
        <v>0.76232638888888882</v>
      </c>
      <c r="U109" s="109">
        <v>14.299999999999997</v>
      </c>
      <c r="V109" s="110">
        <v>26.75498974819736</v>
      </c>
      <c r="W109" s="111"/>
      <c r="X109" s="114"/>
      <c r="Y109" s="294"/>
      <c r="Z109" s="295"/>
      <c r="AA109" s="115">
        <f t="shared" si="46"/>
        <v>-352.75524985564198</v>
      </c>
      <c r="AB109" s="108">
        <f t="shared" si="47"/>
        <v>0.90201243059565506</v>
      </c>
      <c r="AC109" s="308"/>
    </row>
    <row r="110" spans="1:29" ht="15.75" customHeight="1">
      <c r="A110" s="311"/>
      <c r="B110" s="98" t="s">
        <v>118</v>
      </c>
      <c r="C110" s="292" t="s">
        <v>139</v>
      </c>
      <c r="D110" s="293"/>
      <c r="E110" s="99">
        <v>14.03</v>
      </c>
      <c r="F110" s="100">
        <v>2419</v>
      </c>
      <c r="G110" s="101">
        <f t="shared" si="48"/>
        <v>33938.57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2767.4663405679912</v>
      </c>
      <c r="N110" s="104">
        <f t="shared" si="42"/>
        <v>922.48878018933044</v>
      </c>
      <c r="O110" s="106">
        <f t="shared" si="43"/>
        <v>0</v>
      </c>
      <c r="P110" s="107">
        <f t="shared" si="44"/>
        <v>-77.511219810669559</v>
      </c>
      <c r="Q110" s="108">
        <f t="shared" si="45"/>
        <v>0.92248878018933045</v>
      </c>
      <c r="R110" s="303"/>
      <c r="S110" s="46">
        <v>0.77222222222222214</v>
      </c>
      <c r="T110" s="47">
        <v>0.80863425925925914</v>
      </c>
      <c r="U110" s="109">
        <v>14.249999999999989</v>
      </c>
      <c r="V110" s="110">
        <v>52.445082302324103</v>
      </c>
      <c r="W110" s="111"/>
      <c r="X110" s="114"/>
      <c r="Y110" s="294"/>
      <c r="Z110" s="295"/>
      <c r="AA110" s="115">
        <f t="shared" si="46"/>
        <v>-232.53365943200879</v>
      </c>
      <c r="AB110" s="108">
        <f t="shared" si="47"/>
        <v>0.92248878018933045</v>
      </c>
      <c r="AC110" s="308"/>
    </row>
    <row r="111" spans="1:29" ht="15.75" customHeight="1">
      <c r="A111" s="311"/>
      <c r="B111" s="98" t="s">
        <v>118</v>
      </c>
      <c r="C111" s="292" t="s">
        <v>141</v>
      </c>
      <c r="D111" s="293"/>
      <c r="E111" s="99">
        <v>14.28</v>
      </c>
      <c r="F111" s="100">
        <v>3131</v>
      </c>
      <c r="G111" s="101">
        <f t="shared" si="48"/>
        <v>44710.68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3247.3984518867387</v>
      </c>
      <c r="N111" s="104">
        <f t="shared" si="42"/>
        <v>1082.4661506289128</v>
      </c>
      <c r="O111" s="106">
        <f t="shared" si="43"/>
        <v>0</v>
      </c>
      <c r="P111" s="107">
        <f t="shared" si="44"/>
        <v>-117.53384937108717</v>
      </c>
      <c r="Q111" s="108">
        <f t="shared" si="45"/>
        <v>0.90205512552409406</v>
      </c>
      <c r="R111" s="303"/>
      <c r="S111" s="46">
        <v>0.81805555555555542</v>
      </c>
      <c r="T111" s="47">
        <v>0.85821759259259245</v>
      </c>
      <c r="U111" s="109">
        <v>13.566666666666656</v>
      </c>
      <c r="V111" s="110">
        <v>57.849383986388652</v>
      </c>
      <c r="W111" s="111"/>
      <c r="X111" s="114"/>
      <c r="Y111" s="294"/>
      <c r="Z111" s="295"/>
      <c r="AA111" s="115">
        <f t="shared" si="46"/>
        <v>-352.60154811326129</v>
      </c>
      <c r="AB111" s="108">
        <f t="shared" si="47"/>
        <v>0.90205512552409406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821</v>
      </c>
      <c r="G112" s="119">
        <f t="shared" si="48"/>
        <v>14925.78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2767.1964197158554</v>
      </c>
      <c r="N112" s="104">
        <f t="shared" si="42"/>
        <v>922.39880657195181</v>
      </c>
      <c r="O112" s="106">
        <f t="shared" si="43"/>
        <v>0</v>
      </c>
      <c r="P112" s="107">
        <f t="shared" si="44"/>
        <v>-77.601193428048191</v>
      </c>
      <c r="Q112" s="108">
        <f t="shared" si="45"/>
        <v>0.92239880657195183</v>
      </c>
      <c r="R112" s="303"/>
      <c r="S112" s="46">
        <v>0.86736111111111092</v>
      </c>
      <c r="T112" s="118">
        <v>0.87972222222222207</v>
      </c>
      <c r="U112" s="109">
        <v>13.166666666666593</v>
      </c>
      <c r="V112" s="110">
        <v>17.801410716286693</v>
      </c>
      <c r="W112" s="111"/>
      <c r="X112" s="114"/>
      <c r="Y112" s="294"/>
      <c r="Z112" s="295"/>
      <c r="AA112" s="115">
        <f t="shared" si="46"/>
        <v>-232.80358028414457</v>
      </c>
      <c r="AB112" s="108">
        <f t="shared" si="47"/>
        <v>0.92239880657195183</v>
      </c>
      <c r="AC112" s="308"/>
    </row>
    <row r="113" spans="1:29" ht="15.75" customHeight="1">
      <c r="A113" s="311"/>
      <c r="B113" s="98" t="s">
        <v>118</v>
      </c>
      <c r="C113" s="292" t="s">
        <v>144</v>
      </c>
      <c r="D113" s="293"/>
      <c r="E113" s="99">
        <v>18.18</v>
      </c>
      <c r="F113" s="100">
        <v>526</v>
      </c>
      <c r="G113" s="119">
        <f t="shared" si="48"/>
        <v>9562.68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3244.0911194961341</v>
      </c>
      <c r="N113" s="104">
        <f t="shared" si="42"/>
        <v>1081.3637064987113</v>
      </c>
      <c r="O113" s="121">
        <f t="shared" si="43"/>
        <v>0</v>
      </c>
      <c r="P113" s="122">
        <f t="shared" si="44"/>
        <v>-118.63629350128872</v>
      </c>
      <c r="Q113" s="123">
        <f t="shared" si="45"/>
        <v>0.90113642208225941</v>
      </c>
      <c r="R113" s="303"/>
      <c r="S113" s="46">
        <v>0.88888888888888862</v>
      </c>
      <c r="T113" s="118">
        <v>0.89563657407407382</v>
      </c>
      <c r="U113" s="109">
        <v>13.199999999999825</v>
      </c>
      <c r="V113" s="110">
        <v>9.7284567040465362</v>
      </c>
      <c r="W113" s="111"/>
      <c r="X113" s="114"/>
      <c r="Y113" s="294"/>
      <c r="Z113" s="295"/>
      <c r="AA113" s="115">
        <f t="shared" si="46"/>
        <v>-355.90888050386593</v>
      </c>
      <c r="AB113" s="108">
        <f t="shared" si="47"/>
        <v>0.90113642208225941</v>
      </c>
      <c r="AC113" s="308"/>
    </row>
    <row r="114" spans="1:29" ht="15.75" customHeight="1">
      <c r="A114" s="311"/>
      <c r="B114" s="98" t="s">
        <v>118</v>
      </c>
      <c r="C114" s="292" t="s">
        <v>227</v>
      </c>
      <c r="D114" s="293"/>
      <c r="E114" s="99">
        <v>24.76</v>
      </c>
      <c r="F114" s="100">
        <v>1954</v>
      </c>
      <c r="G114" s="119">
        <f t="shared" si="48"/>
        <v>48381.04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03"/>
      <c r="S114" s="46">
        <v>0.90555555555555522</v>
      </c>
      <c r="T114" s="118">
        <v>0.9306249999999997</v>
      </c>
      <c r="U114" s="109">
        <v>14.283333333333221</v>
      </c>
      <c r="V114" s="110">
        <v>36.104454397774617</v>
      </c>
      <c r="W114" s="111"/>
      <c r="X114" s="114"/>
      <c r="Y114" s="294"/>
      <c r="Z114" s="295"/>
      <c r="AA114" s="115">
        <f t="shared" si="46"/>
        <v>-352.75524985564198</v>
      </c>
      <c r="AB114" s="108">
        <f t="shared" si="47"/>
        <v>0.90201243059565506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3661</v>
      </c>
      <c r="G115" s="119">
        <f t="shared" si="48"/>
        <v>51363.829999999994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2766.2137738289357</v>
      </c>
      <c r="N115" s="104">
        <f t="shared" si="42"/>
        <v>922.0712579429786</v>
      </c>
      <c r="O115" s="121">
        <f t="shared" si="43"/>
        <v>0</v>
      </c>
      <c r="P115" s="122">
        <f t="shared" si="44"/>
        <v>-77.928742057021395</v>
      </c>
      <c r="Q115" s="123">
        <f t="shared" si="45"/>
        <v>0.92207125794297862</v>
      </c>
      <c r="R115" s="303"/>
      <c r="S115" s="46">
        <v>0.94097222222222188</v>
      </c>
      <c r="T115" s="118">
        <v>0.99611111111111073</v>
      </c>
      <c r="U115" s="109">
        <v>14.899999999999931</v>
      </c>
      <c r="V115" s="110">
        <v>79.408179540640205</v>
      </c>
      <c r="W115" s="111"/>
      <c r="X115" s="114"/>
      <c r="Y115" s="294"/>
      <c r="Z115" s="295"/>
      <c r="AA115" s="115">
        <f t="shared" si="46"/>
        <v>-233.7862261710643</v>
      </c>
      <c r="AB115" s="108">
        <f t="shared" si="47"/>
        <v>0.92207125794297862</v>
      </c>
      <c r="AC115" s="308"/>
    </row>
    <row r="116" spans="1:29" ht="15.75" customHeight="1">
      <c r="A116" s="311"/>
      <c r="B116" s="98" t="s">
        <v>118</v>
      </c>
      <c r="C116" s="292" t="s">
        <v>141</v>
      </c>
      <c r="D116" s="293"/>
      <c r="E116" s="99">
        <v>14.28</v>
      </c>
      <c r="F116" s="100">
        <v>4885</v>
      </c>
      <c r="G116" s="119">
        <f t="shared" si="48"/>
        <v>69757.8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3247.3984518867387</v>
      </c>
      <c r="N116" s="104">
        <f t="shared" si="42"/>
        <v>1082.4661506289128</v>
      </c>
      <c r="O116" s="121">
        <f t="shared" si="43"/>
        <v>0</v>
      </c>
      <c r="P116" s="122">
        <f t="shared" si="44"/>
        <v>-117.53384937108717</v>
      </c>
      <c r="Q116" s="123">
        <f t="shared" si="45"/>
        <v>0.90205512552409406</v>
      </c>
      <c r="R116" s="303"/>
      <c r="S116" s="46">
        <v>1.0055555555555553</v>
      </c>
      <c r="T116" s="118">
        <v>1.0682291666666663</v>
      </c>
      <c r="U116" s="109">
        <v>13.600000000000207</v>
      </c>
      <c r="V116" s="110">
        <v>90.256863868894456</v>
      </c>
      <c r="W116" s="111"/>
      <c r="X116" s="114"/>
      <c r="Y116" s="294"/>
      <c r="Z116" s="295"/>
      <c r="AA116" s="115">
        <f t="shared" si="46"/>
        <v>-352.60154811326129</v>
      </c>
      <c r="AB116" s="108">
        <f t="shared" si="47"/>
        <v>0.90205512552409406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3054.5541596883095</v>
      </c>
      <c r="N123" s="136">
        <f t="shared" ref="N123:N137" si="53">M123/L123</f>
        <v>954.54817490259666</v>
      </c>
      <c r="O123" s="137">
        <f t="shared" ref="O123:O137" si="54">L123-I123</f>
        <v>0</v>
      </c>
      <c r="P123" s="138">
        <f t="shared" ref="P123:P137" si="55">N123-K123</f>
        <v>-95.451825097403344</v>
      </c>
      <c r="Q123" s="139">
        <f t="shared" ref="Q123:Q137" si="56">N123/K123</f>
        <v>0.90909349990723487</v>
      </c>
      <c r="R123" s="304"/>
      <c r="S123" s="140">
        <v>0.70833333333333337</v>
      </c>
      <c r="T123" s="141">
        <v>1.0682291666666663</v>
      </c>
      <c r="U123" s="142"/>
      <c r="V123" s="164"/>
      <c r="W123" s="97"/>
      <c r="X123" s="67"/>
      <c r="Y123" s="290"/>
      <c r="Z123" s="291"/>
      <c r="AA123" s="166">
        <f t="shared" ref="AA123:AA137" si="57">M123-J123</f>
        <v>-305.44584031169052</v>
      </c>
      <c r="AB123" s="139">
        <f t="shared" ref="AB123:AB137" si="58">M123/J123</f>
        <v>0.90909349990723498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646</v>
      </c>
      <c r="G124" s="146">
        <f t="shared" ref="G124:G137" si="59">E124*F124</f>
        <v>16169.380000000001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3245.3252323639031</v>
      </c>
      <c r="N124" s="150">
        <f t="shared" si="53"/>
        <v>649.06504647278064</v>
      </c>
      <c r="O124" s="152">
        <f t="shared" si="54"/>
        <v>0</v>
      </c>
      <c r="P124" s="153">
        <f t="shared" si="55"/>
        <v>-70.934953527219363</v>
      </c>
      <c r="Q124" s="154">
        <f t="shared" si="56"/>
        <v>0.90147923121219531</v>
      </c>
      <c r="R124" s="302">
        <f>Q140</f>
        <v>0.90205887348653202</v>
      </c>
      <c r="S124" s="155">
        <v>0.70833333333333337</v>
      </c>
      <c r="T124" s="156">
        <v>0.71662037037037041</v>
      </c>
      <c r="U124" s="157"/>
      <c r="V124" s="158">
        <v>11.943333017432931</v>
      </c>
      <c r="W124" s="156"/>
      <c r="X124" s="167"/>
      <c r="Y124" s="305"/>
      <c r="Z124" s="306"/>
      <c r="AA124" s="169">
        <f t="shared" si="57"/>
        <v>-354.67476763609693</v>
      </c>
      <c r="AB124" s="154">
        <f t="shared" si="58"/>
        <v>0.90147923121219531</v>
      </c>
      <c r="AC124" s="307">
        <f>AB140</f>
        <v>0.90205887348653191</v>
      </c>
    </row>
    <row r="125" spans="1:29" ht="15.75" customHeight="1">
      <c r="A125" s="297"/>
      <c r="B125" s="98" t="s">
        <v>118</v>
      </c>
      <c r="C125" s="292" t="s">
        <v>133</v>
      </c>
      <c r="D125" s="293"/>
      <c r="E125" s="99">
        <v>16.7</v>
      </c>
      <c r="F125" s="100">
        <v>488</v>
      </c>
      <c r="G125" s="101">
        <f t="shared" si="59"/>
        <v>8149.5999999999995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3244.0756875369398</v>
      </c>
      <c r="N125" s="104">
        <f t="shared" si="53"/>
        <v>1081.3585625123133</v>
      </c>
      <c r="O125" s="106">
        <f t="shared" si="54"/>
        <v>0</v>
      </c>
      <c r="P125" s="107">
        <f t="shared" si="55"/>
        <v>-118.64143748768674</v>
      </c>
      <c r="Q125" s="108">
        <f t="shared" si="56"/>
        <v>0.90113213542692772</v>
      </c>
      <c r="R125" s="303"/>
      <c r="S125" s="46">
        <v>0.72569444444444442</v>
      </c>
      <c r="T125" s="47">
        <v>0.73195601851851855</v>
      </c>
      <c r="U125" s="109">
        <v>13.066666666666578</v>
      </c>
      <c r="V125" s="110">
        <v>9.0256833749248315</v>
      </c>
      <c r="W125" s="111"/>
      <c r="X125" s="13"/>
      <c r="Y125" s="294"/>
      <c r="Z125" s="295"/>
      <c r="AA125" s="170">
        <f t="shared" si="57"/>
        <v>-355.92431246306023</v>
      </c>
      <c r="AB125" s="108">
        <f t="shared" si="58"/>
        <v>0.90113213542692772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876</v>
      </c>
      <c r="G126" s="101">
        <f t="shared" si="59"/>
        <v>21742.32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3246.1758705559032</v>
      </c>
      <c r="N126" s="104">
        <f t="shared" si="53"/>
        <v>649.23517411118064</v>
      </c>
      <c r="O126" s="106">
        <f t="shared" si="54"/>
        <v>0</v>
      </c>
      <c r="P126" s="107">
        <f t="shared" si="55"/>
        <v>-70.76482588881936</v>
      </c>
      <c r="Q126" s="108">
        <f t="shared" si="56"/>
        <v>0.90171551959886198</v>
      </c>
      <c r="R126" s="303"/>
      <c r="S126" s="46">
        <v>0.74166666666666659</v>
      </c>
      <c r="T126" s="47">
        <v>0.75290509259259253</v>
      </c>
      <c r="U126" s="109">
        <v>13.983333333333174</v>
      </c>
      <c r="V126" s="110">
        <v>16.191359339689495</v>
      </c>
      <c r="W126" s="111"/>
      <c r="X126" s="13"/>
      <c r="Y126" s="294"/>
      <c r="Z126" s="295"/>
      <c r="AA126" s="170">
        <f t="shared" si="57"/>
        <v>-353.8241294440968</v>
      </c>
      <c r="AB126" s="108">
        <f t="shared" si="58"/>
        <v>0.90171551959886198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1275</v>
      </c>
      <c r="G127" s="101">
        <f t="shared" si="59"/>
        <v>30345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3250.3738923860683</v>
      </c>
      <c r="N127" s="104">
        <f t="shared" si="53"/>
        <v>812.59347309651707</v>
      </c>
      <c r="O127" s="106">
        <f t="shared" si="54"/>
        <v>0</v>
      </c>
      <c r="P127" s="107">
        <f t="shared" si="55"/>
        <v>-87.406526903482927</v>
      </c>
      <c r="Q127" s="108">
        <f t="shared" si="56"/>
        <v>0.90288163677390787</v>
      </c>
      <c r="R127" s="303"/>
      <c r="S127" s="46">
        <v>0.76249999999999984</v>
      </c>
      <c r="T127" s="47">
        <v>0.77884259259259248</v>
      </c>
      <c r="U127" s="109">
        <v>13.816666666666535</v>
      </c>
      <c r="V127" s="110">
        <v>23.535753895636319</v>
      </c>
      <c r="W127" s="111"/>
      <c r="X127" s="13"/>
      <c r="Y127" s="294"/>
      <c r="Z127" s="295"/>
      <c r="AA127" s="170">
        <f t="shared" si="57"/>
        <v>-349.62610761393171</v>
      </c>
      <c r="AB127" s="108">
        <f t="shared" si="58"/>
        <v>0.90288163677390787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1237</v>
      </c>
      <c r="G128" s="101">
        <f t="shared" si="59"/>
        <v>37110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3247.7827022921033</v>
      </c>
      <c r="N128" s="104">
        <f t="shared" si="53"/>
        <v>811.94567557302582</v>
      </c>
      <c r="O128" s="106">
        <f t="shared" si="54"/>
        <v>0</v>
      </c>
      <c r="P128" s="107">
        <f t="shared" si="55"/>
        <v>-88.054324426974176</v>
      </c>
      <c r="Q128" s="108">
        <f t="shared" si="56"/>
        <v>0.90216186174780644</v>
      </c>
      <c r="R128" s="303"/>
      <c r="S128" s="46">
        <v>0.78888888888888864</v>
      </c>
      <c r="T128" s="47">
        <v>0.80475694444444423</v>
      </c>
      <c r="U128" s="109">
        <v>14.466666666666477</v>
      </c>
      <c r="V128" s="110">
        <v>22.85251410065694</v>
      </c>
      <c r="W128" s="111"/>
      <c r="X128" s="114"/>
      <c r="Y128" s="294"/>
      <c r="Z128" s="295"/>
      <c r="AA128" s="170">
        <f t="shared" si="57"/>
        <v>-352.21729770789671</v>
      </c>
      <c r="AB128" s="108">
        <f t="shared" si="58"/>
        <v>0.90216186174780644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1096</v>
      </c>
      <c r="G129" s="119">
        <f t="shared" si="59"/>
        <v>19925.28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3247.4034114390843</v>
      </c>
      <c r="N129" s="104">
        <f t="shared" si="53"/>
        <v>1082.467803813028</v>
      </c>
      <c r="O129" s="106">
        <f t="shared" si="54"/>
        <v>0</v>
      </c>
      <c r="P129" s="107">
        <f t="shared" si="55"/>
        <v>-117.53219618697199</v>
      </c>
      <c r="Q129" s="108">
        <f t="shared" si="56"/>
        <v>0.90205650317752339</v>
      </c>
      <c r="R129" s="303"/>
      <c r="S129" s="46">
        <v>0.81388888888888855</v>
      </c>
      <c r="T129" s="118">
        <v>0.82795138888888853</v>
      </c>
      <c r="U129" s="109">
        <v>13.149999999999817</v>
      </c>
      <c r="V129" s="110">
        <v>20.250024917864611</v>
      </c>
      <c r="W129" s="111"/>
      <c r="X129" s="49"/>
      <c r="Y129" s="294"/>
      <c r="Z129" s="295"/>
      <c r="AA129" s="170">
        <f t="shared" si="57"/>
        <v>-352.59658856091573</v>
      </c>
      <c r="AB129" s="108">
        <f t="shared" si="58"/>
        <v>0.90205650317752339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2586</v>
      </c>
      <c r="G130" s="119">
        <f t="shared" si="59"/>
        <v>43082.76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3248.8602082946909</v>
      </c>
      <c r="N130" s="104">
        <f t="shared" si="53"/>
        <v>649.77204165893818</v>
      </c>
      <c r="O130" s="121">
        <f t="shared" si="54"/>
        <v>0</v>
      </c>
      <c r="P130" s="122">
        <f t="shared" si="55"/>
        <v>-70.227958341061822</v>
      </c>
      <c r="Q130" s="123">
        <f t="shared" si="56"/>
        <v>0.90246116897074746</v>
      </c>
      <c r="R130" s="303"/>
      <c r="S130" s="46">
        <v>0.83749999999999958</v>
      </c>
      <c r="T130" s="118">
        <v>0.87065972222222177</v>
      </c>
      <c r="U130" s="109">
        <v>13.749999999999911</v>
      </c>
      <c r="V130" s="110">
        <v>47.758287538460337</v>
      </c>
      <c r="W130" s="111"/>
      <c r="X130" s="114"/>
      <c r="Y130" s="294"/>
      <c r="Z130" s="295"/>
      <c r="AA130" s="170">
        <f t="shared" si="57"/>
        <v>-351.13979170530911</v>
      </c>
      <c r="AB130" s="108">
        <f t="shared" si="58"/>
        <v>0.90246116897074746</v>
      </c>
      <c r="AC130" s="308"/>
    </row>
    <row r="131" spans="1:29" ht="15.75" customHeight="1">
      <c r="A131" s="298"/>
      <c r="B131" s="98" t="s">
        <v>118</v>
      </c>
      <c r="C131" s="292" t="s">
        <v>146</v>
      </c>
      <c r="D131" s="293"/>
      <c r="E131" s="99">
        <v>25.03</v>
      </c>
      <c r="F131" s="100">
        <v>587</v>
      </c>
      <c r="G131" s="119">
        <f t="shared" si="59"/>
        <v>14692.61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3245.3252323639031</v>
      </c>
      <c r="N131" s="104">
        <f t="shared" si="53"/>
        <v>649.06504647278064</v>
      </c>
      <c r="O131" s="121">
        <f t="shared" si="54"/>
        <v>0</v>
      </c>
      <c r="P131" s="122">
        <f t="shared" si="55"/>
        <v>-70.934953527219363</v>
      </c>
      <c r="Q131" s="123">
        <f t="shared" si="56"/>
        <v>0.90147923121219531</v>
      </c>
      <c r="R131" s="303"/>
      <c r="S131" s="46">
        <v>0.87986111111111065</v>
      </c>
      <c r="T131" s="118">
        <v>0.88739583333333283</v>
      </c>
      <c r="U131" s="109">
        <v>13.249999999999993</v>
      </c>
      <c r="V131" s="110">
        <v>10.852533252682864</v>
      </c>
      <c r="W131" s="111"/>
      <c r="X131" s="114"/>
      <c r="Y131" s="294"/>
      <c r="Z131" s="295"/>
      <c r="AA131" s="170">
        <f t="shared" si="57"/>
        <v>-354.67476763609693</v>
      </c>
      <c r="AB131" s="108">
        <f t="shared" si="58"/>
        <v>0.90147923121219531</v>
      </c>
      <c r="AC131" s="308"/>
    </row>
    <row r="132" spans="1:29" ht="15.75" customHeight="1">
      <c r="A132" s="298"/>
      <c r="B132" s="98" t="s">
        <v>118</v>
      </c>
      <c r="C132" s="292" t="s">
        <v>133</v>
      </c>
      <c r="D132" s="293"/>
      <c r="E132" s="99">
        <v>16.7</v>
      </c>
      <c r="F132" s="100">
        <v>560</v>
      </c>
      <c r="G132" s="119">
        <f t="shared" si="59"/>
        <v>9352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3244.0756875369398</v>
      </c>
      <c r="N132" s="104">
        <f t="shared" si="53"/>
        <v>1081.3585625123133</v>
      </c>
      <c r="O132" s="121">
        <f t="shared" si="54"/>
        <v>0</v>
      </c>
      <c r="P132" s="122">
        <f t="shared" si="55"/>
        <v>-118.64143748768674</v>
      </c>
      <c r="Q132" s="123">
        <f t="shared" si="56"/>
        <v>0.90113213542692772</v>
      </c>
      <c r="R132" s="303"/>
      <c r="S132" s="46">
        <v>0.89652777777777726</v>
      </c>
      <c r="T132" s="118">
        <v>0.90371527777777727</v>
      </c>
      <c r="U132" s="109">
        <v>13.149999999999977</v>
      </c>
      <c r="V132" s="110">
        <v>10.357341577782593</v>
      </c>
      <c r="W132" s="124"/>
      <c r="X132" s="125"/>
      <c r="Y132" s="294"/>
      <c r="Z132" s="295"/>
      <c r="AA132" s="170">
        <f t="shared" si="57"/>
        <v>-355.92431246306023</v>
      </c>
      <c r="AB132" s="108">
        <f t="shared" si="58"/>
        <v>0.90113213542692772</v>
      </c>
      <c r="AC132" s="308"/>
    </row>
    <row r="133" spans="1:29" ht="15.75" customHeight="1">
      <c r="A133" s="298"/>
      <c r="B133" s="98" t="s">
        <v>118</v>
      </c>
      <c r="C133" s="292" t="s">
        <v>145</v>
      </c>
      <c r="D133" s="293"/>
      <c r="E133" s="99">
        <v>24.82</v>
      </c>
      <c r="F133" s="100">
        <v>932</v>
      </c>
      <c r="G133" s="119">
        <f t="shared" si="59"/>
        <v>23132.240000000002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3249.9490845397268</v>
      </c>
      <c r="N133" s="104">
        <f t="shared" si="53"/>
        <v>649.9898169079454</v>
      </c>
      <c r="O133" s="121">
        <f t="shared" si="54"/>
        <v>0</v>
      </c>
      <c r="P133" s="122">
        <f t="shared" si="55"/>
        <v>-70.010183092054604</v>
      </c>
      <c r="Q133" s="123">
        <f t="shared" si="56"/>
        <v>0.90276363459436859</v>
      </c>
      <c r="R133" s="303"/>
      <c r="S133" s="46">
        <v>0.91388888888888831</v>
      </c>
      <c r="T133" s="118">
        <v>0.92583333333333273</v>
      </c>
      <c r="U133" s="109">
        <v>14.649999999999892</v>
      </c>
      <c r="V133" s="110">
        <v>17.2064234070669</v>
      </c>
      <c r="W133" s="124"/>
      <c r="X133" s="125"/>
      <c r="Y133" s="294"/>
      <c r="Z133" s="295"/>
      <c r="AA133" s="170">
        <f t="shared" si="57"/>
        <v>-350.05091546027325</v>
      </c>
      <c r="AB133" s="108">
        <f t="shared" si="58"/>
        <v>0.90276363459436859</v>
      </c>
      <c r="AC133" s="308"/>
    </row>
    <row r="134" spans="1:29" ht="15.75" customHeight="1">
      <c r="A134" s="298"/>
      <c r="B134" s="98" t="s">
        <v>118</v>
      </c>
      <c r="C134" s="292" t="s">
        <v>228</v>
      </c>
      <c r="D134" s="293"/>
      <c r="E134" s="99">
        <v>23.8</v>
      </c>
      <c r="F134" s="100">
        <v>1612</v>
      </c>
      <c r="G134" s="119">
        <f t="shared" si="59"/>
        <v>38365.599999999999</v>
      </c>
      <c r="H134" s="26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3250.3738923860687</v>
      </c>
      <c r="N134" s="104">
        <f t="shared" si="53"/>
        <v>812.59347309651719</v>
      </c>
      <c r="O134" s="121">
        <f t="shared" si="54"/>
        <v>0</v>
      </c>
      <c r="P134" s="122">
        <f t="shared" si="55"/>
        <v>-87.406526903482813</v>
      </c>
      <c r="Q134" s="123">
        <f t="shared" si="56"/>
        <v>0.90288163677390798</v>
      </c>
      <c r="R134" s="303"/>
      <c r="S134" s="46">
        <v>0.93611111111111045</v>
      </c>
      <c r="T134" s="118">
        <v>0.95677083333333268</v>
      </c>
      <c r="U134" s="109">
        <v>14.799999999999915</v>
      </c>
      <c r="V134" s="110">
        <v>29.756576690012349</v>
      </c>
      <c r="W134" s="124"/>
      <c r="X134" s="125"/>
      <c r="Y134" s="294"/>
      <c r="Z134" s="295"/>
      <c r="AA134" s="170">
        <f t="shared" si="57"/>
        <v>-349.62610761393125</v>
      </c>
      <c r="AB134" s="108">
        <f t="shared" si="58"/>
        <v>0.90288163677390798</v>
      </c>
      <c r="AC134" s="308"/>
    </row>
    <row r="135" spans="1:29" ht="15.75" customHeight="1">
      <c r="A135" s="298"/>
      <c r="B135" s="98" t="s">
        <v>118</v>
      </c>
      <c r="C135" s="292" t="s">
        <v>194</v>
      </c>
      <c r="D135" s="293"/>
      <c r="E135" s="99">
        <v>30</v>
      </c>
      <c r="F135" s="100">
        <v>1645</v>
      </c>
      <c r="G135" s="119">
        <f t="shared" si="59"/>
        <v>49350</v>
      </c>
      <c r="H135" s="26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3247.7827022921037</v>
      </c>
      <c r="N135" s="104">
        <f t="shared" si="53"/>
        <v>811.94567557302594</v>
      </c>
      <c r="O135" s="121">
        <f t="shared" si="54"/>
        <v>0</v>
      </c>
      <c r="P135" s="122">
        <f t="shared" si="55"/>
        <v>-88.054324426974063</v>
      </c>
      <c r="Q135" s="123">
        <f t="shared" si="56"/>
        <v>0.90216186174780655</v>
      </c>
      <c r="R135" s="303"/>
      <c r="S135" s="46">
        <v>0.96666666666666601</v>
      </c>
      <c r="T135" s="118">
        <v>0.98776620370370305</v>
      </c>
      <c r="U135" s="109">
        <v>14.249999999999989</v>
      </c>
      <c r="V135" s="110">
        <v>30.389964183977902</v>
      </c>
      <c r="W135" s="124"/>
      <c r="X135" s="125"/>
      <c r="Y135" s="294"/>
      <c r="Z135" s="295"/>
      <c r="AA135" s="170">
        <f t="shared" si="57"/>
        <v>-352.21729770789625</v>
      </c>
      <c r="AB135" s="108">
        <f t="shared" si="58"/>
        <v>0.90216186174780655</v>
      </c>
      <c r="AC135" s="308"/>
    </row>
    <row r="136" spans="1:29" ht="15.75" customHeight="1">
      <c r="A136" s="298"/>
      <c r="B136" s="98" t="s">
        <v>118</v>
      </c>
      <c r="C136" s="292" t="s">
        <v>143</v>
      </c>
      <c r="D136" s="293"/>
      <c r="E136" s="99">
        <v>18.18</v>
      </c>
      <c r="F136" s="100">
        <v>1606</v>
      </c>
      <c r="G136" s="119">
        <f t="shared" si="59"/>
        <v>29197.079999999998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3247.4034114390843</v>
      </c>
      <c r="N136" s="104">
        <f t="shared" si="53"/>
        <v>1082.467803813028</v>
      </c>
      <c r="O136" s="121">
        <f t="shared" si="54"/>
        <v>0</v>
      </c>
      <c r="P136" s="122">
        <f t="shared" si="55"/>
        <v>-117.53219618697199</v>
      </c>
      <c r="Q136" s="123">
        <f t="shared" si="56"/>
        <v>0.90205650317752339</v>
      </c>
      <c r="R136" s="303"/>
      <c r="S136" s="46">
        <v>0.99722222222222157</v>
      </c>
      <c r="T136" s="118">
        <v>1.0178240740740734</v>
      </c>
      <c r="U136" s="109">
        <v>13.616666666666664</v>
      </c>
      <c r="V136" s="110">
        <v>29.672937972710368</v>
      </c>
      <c r="W136" s="124"/>
      <c r="X136" s="125"/>
      <c r="Y136" s="294"/>
      <c r="Z136" s="295"/>
      <c r="AA136" s="170">
        <f t="shared" si="57"/>
        <v>-352.59658856091573</v>
      </c>
      <c r="AB136" s="108">
        <f t="shared" si="58"/>
        <v>0.90205650317752339</v>
      </c>
      <c r="AC136" s="308"/>
    </row>
    <row r="137" spans="1:29" ht="15.75" customHeight="1">
      <c r="A137" s="298"/>
      <c r="B137" s="98" t="s">
        <v>118</v>
      </c>
      <c r="C137" s="292" t="s">
        <v>137</v>
      </c>
      <c r="D137" s="293"/>
      <c r="E137" s="99">
        <v>16.66</v>
      </c>
      <c r="F137" s="100">
        <v>3839</v>
      </c>
      <c r="G137" s="119">
        <f t="shared" si="59"/>
        <v>63957.74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3248.8602082946909</v>
      </c>
      <c r="N137" s="104">
        <f t="shared" si="53"/>
        <v>649.77204165893818</v>
      </c>
      <c r="O137" s="121">
        <f t="shared" si="54"/>
        <v>0</v>
      </c>
      <c r="P137" s="122">
        <f t="shared" si="55"/>
        <v>-70.227958341061822</v>
      </c>
      <c r="Q137" s="123">
        <f t="shared" si="56"/>
        <v>0.90246116897074746</v>
      </c>
      <c r="R137" s="303"/>
      <c r="S137" s="46">
        <v>1.0270833333333327</v>
      </c>
      <c r="T137" s="118">
        <v>1.0763078703703697</v>
      </c>
      <c r="U137" s="109">
        <v>13.333333333333393</v>
      </c>
      <c r="V137" s="110">
        <v>70.898710696113397</v>
      </c>
      <c r="W137" s="111"/>
      <c r="X137" s="114"/>
      <c r="Y137" s="294"/>
      <c r="Z137" s="295"/>
      <c r="AA137" s="170">
        <f t="shared" si="57"/>
        <v>-351.13979170530911</v>
      </c>
      <c r="AB137" s="108">
        <f t="shared" si="58"/>
        <v>0.90246116897074746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3247.4119445515148</v>
      </c>
      <c r="N140" s="136">
        <f>M140/L140</f>
        <v>783.85805558140009</v>
      </c>
      <c r="O140" s="137">
        <f>L140-I140</f>
        <v>0</v>
      </c>
      <c r="P140" s="138">
        <f>N140-K140</f>
        <v>-85.107461659979094</v>
      </c>
      <c r="Q140" s="139">
        <f>N140/K140</f>
        <v>0.90205887348653202</v>
      </c>
      <c r="R140" s="304"/>
      <c r="S140" s="140">
        <v>0.70833333333333337</v>
      </c>
      <c r="T140" s="141">
        <v>1.0763078703703697</v>
      </c>
      <c r="U140" s="142"/>
      <c r="V140" s="164"/>
      <c r="W140" s="165"/>
      <c r="X140" s="136"/>
      <c r="Y140" s="290"/>
      <c r="Z140" s="291"/>
      <c r="AA140" s="172">
        <f>M140-J140</f>
        <v>-352.58805544848519</v>
      </c>
      <c r="AB140" s="139">
        <f>M140/J140</f>
        <v>0.90205887348653191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F6AE10A1-FB23-415B-A82C-CC1A48D975B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D985-3996-4CD4-8D14-AFB0CE5D8891}">
  <sheetPr codeName="工作表57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0" sqref="N40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86667</v>
      </c>
      <c r="E1" s="86" t="s">
        <v>3</v>
      </c>
      <c r="F1" s="87">
        <f>SUM(G5:G140)</f>
        <v>4003671.879999999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46272</v>
      </c>
      <c r="B2" s="348"/>
      <c r="C2" s="90" t="s">
        <v>40</v>
      </c>
      <c r="D2" s="91">
        <f>AVERAGE(N21,N38,N55,N72,N89,N106,N123,N140)</f>
        <v>206.9223624283633</v>
      </c>
      <c r="E2" s="91" t="s">
        <v>91</v>
      </c>
      <c r="F2" s="92">
        <f>F1/D1</f>
        <v>46.196036322937211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42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3816</v>
      </c>
      <c r="G5" s="146">
        <f t="shared" ref="G5:G7" si="0">E5*F5</f>
        <v>75175.199999999997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1084.2872881768487</v>
      </c>
      <c r="N5" s="150">
        <f>M5/L5</f>
        <v>83.406714475142209</v>
      </c>
      <c r="O5" s="152">
        <f>L5-I5</f>
        <v>0</v>
      </c>
      <c r="P5" s="153">
        <f>N5-K5</f>
        <v>-8.9009778325500974</v>
      </c>
      <c r="Q5" s="154">
        <f>N5/K5</f>
        <v>0.90357274014737399</v>
      </c>
      <c r="R5" s="302">
        <f>Q21</f>
        <v>0.90251390360389394</v>
      </c>
      <c r="S5" s="155">
        <v>0.20833333333333334</v>
      </c>
      <c r="T5" s="156">
        <v>0.35496527777777775</v>
      </c>
      <c r="U5" s="157"/>
      <c r="V5" s="158">
        <v>211.16174882487076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-115.71271182315127</v>
      </c>
      <c r="AF5" s="130">
        <f>M5/J5</f>
        <v>0.90357274014737399</v>
      </c>
      <c r="AG5" s="381">
        <f>AF21</f>
        <v>0.90251390360389405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4766</v>
      </c>
      <c r="G6" s="101">
        <f t="shared" si="0"/>
        <v>268945.38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1805.7548219448395</v>
      </c>
      <c r="N6" s="104">
        <f>M6/L6</f>
        <v>75.23978424770165</v>
      </c>
      <c r="O6" s="106">
        <f>L6-I6</f>
        <v>0</v>
      </c>
      <c r="P6" s="107">
        <f>N6-K6</f>
        <v>-8.093549085631679</v>
      </c>
      <c r="Q6" s="108">
        <f>N6/K6</f>
        <v>0.9028774109724198</v>
      </c>
      <c r="R6" s="303"/>
      <c r="S6" s="46">
        <v>0.35833333333333334</v>
      </c>
      <c r="T6" s="47">
        <v>0.4682986111111111</v>
      </c>
      <c r="U6" s="109">
        <v>4.8500000000000387</v>
      </c>
      <c r="V6" s="110">
        <v>158.36036904058466</v>
      </c>
      <c r="W6" s="111">
        <v>0.4682986111111111</v>
      </c>
      <c r="X6" s="114">
        <v>0.50694444444444442</v>
      </c>
      <c r="Y6" s="12"/>
      <c r="Z6" s="196"/>
      <c r="AA6" s="294"/>
      <c r="AB6" s="295"/>
      <c r="AC6" s="12">
        <v>3</v>
      </c>
      <c r="AD6" s="196"/>
      <c r="AE6" s="115">
        <f>M6-J6</f>
        <v>-194.24517805516052</v>
      </c>
      <c r="AF6" s="108">
        <f>M6/J6</f>
        <v>0.90287741097241969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5319</v>
      </c>
      <c r="G7" s="101">
        <f t="shared" si="0"/>
        <v>316586.88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1803.0301886185605</v>
      </c>
      <c r="N7" s="104">
        <f>M7/L7</f>
        <v>75.126257859106687</v>
      </c>
      <c r="O7" s="106">
        <f>L7-I7</f>
        <v>0</v>
      </c>
      <c r="P7" s="107">
        <f>N7-K7</f>
        <v>-8.2070754742266416</v>
      </c>
      <c r="Q7" s="108">
        <f>N7/K7</f>
        <v>0.90151509430928034</v>
      </c>
      <c r="R7" s="303"/>
      <c r="S7" s="46">
        <v>0.50694444444444442</v>
      </c>
      <c r="T7" s="47">
        <v>0.62986111111111109</v>
      </c>
      <c r="U7" s="109">
        <v>55.649999999999984</v>
      </c>
      <c r="V7" s="110">
        <v>177.00202803843101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-196.96981138143951</v>
      </c>
      <c r="AF7" s="108">
        <f>M7/J7</f>
        <v>0.90151509430928023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1564.3574329134162</v>
      </c>
      <c r="N21" s="136">
        <f t="shared" ref="N21:N27" si="5">M21/L21</f>
        <v>76.935611454758174</v>
      </c>
      <c r="O21" s="137">
        <f t="shared" ref="O21:O27" si="6">L21-I21</f>
        <v>0</v>
      </c>
      <c r="P21" s="138">
        <f t="shared" ref="P21:P27" si="7">N21-K21</f>
        <v>-8.3102901845860941</v>
      </c>
      <c r="Q21" s="139">
        <f t="shared" ref="Q21:Q27" si="8">N21/K21</f>
        <v>0.90251390360389394</v>
      </c>
      <c r="R21" s="304"/>
      <c r="S21" s="140">
        <v>0.20833333333333334</v>
      </c>
      <c r="T21" s="141">
        <v>0.62986111111111109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10</v>
      </c>
      <c r="AD21" s="178">
        <f>SUM(AD5:AD20)</f>
        <v>0</v>
      </c>
      <c r="AE21" s="166">
        <f t="shared" ref="AE21:AE27" si="9">M21-J21</f>
        <v>-168.97590041991702</v>
      </c>
      <c r="AF21" s="139">
        <f t="shared" ref="AF21:AF27" si="10">M21/J21</f>
        <v>0.90251390360389405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2290</v>
      </c>
      <c r="G22" s="146">
        <f t="shared" ref="G22:G27" si="11">E22*F22</f>
        <v>83470.5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1895.3783422374986</v>
      </c>
      <c r="N22" s="150">
        <f t="shared" si="5"/>
        <v>94.768917111874927</v>
      </c>
      <c r="O22" s="152">
        <f t="shared" si="6"/>
        <v>0</v>
      </c>
      <c r="P22" s="153">
        <f t="shared" si="7"/>
        <v>-10.231082888125073</v>
      </c>
      <c r="Q22" s="154">
        <f t="shared" si="8"/>
        <v>0.90256111535118977</v>
      </c>
      <c r="R22" s="302">
        <f>Q38</f>
        <v>0.9035549845365406</v>
      </c>
      <c r="S22" s="155">
        <v>0.16666666666666666</v>
      </c>
      <c r="T22" s="156">
        <v>0.2170023148148148</v>
      </c>
      <c r="U22" s="157"/>
      <c r="V22" s="158">
        <v>72.492123043781845</v>
      </c>
      <c r="W22" s="95"/>
      <c r="X22" s="96"/>
      <c r="Y22" s="12"/>
      <c r="Z22" s="196"/>
      <c r="AA22" s="305"/>
      <c r="AB22" s="306"/>
      <c r="AC22" s="12">
        <v>1</v>
      </c>
      <c r="AD22" s="196"/>
      <c r="AE22" s="113">
        <f t="shared" si="9"/>
        <v>-204.6216577625014</v>
      </c>
      <c r="AF22" s="154">
        <f t="shared" si="10"/>
        <v>0.90256111535118977</v>
      </c>
      <c r="AG22" s="374">
        <f>AF38</f>
        <v>0.91102238110295819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1388</v>
      </c>
      <c r="G23" s="101">
        <f t="shared" si="11"/>
        <v>71398.720000000001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1802.1709154418124</v>
      </c>
      <c r="N23" s="104">
        <f t="shared" si="5"/>
        <v>94.851100812726969</v>
      </c>
      <c r="O23" s="106">
        <f t="shared" si="6"/>
        <v>0</v>
      </c>
      <c r="P23" s="107">
        <f t="shared" si="7"/>
        <v>-10.412057082009866</v>
      </c>
      <c r="Q23" s="108">
        <f t="shared" si="8"/>
        <v>0.90108545772090631</v>
      </c>
      <c r="R23" s="303"/>
      <c r="S23" s="46">
        <v>0.22083333333333335</v>
      </c>
      <c r="T23" s="47">
        <v>0.25291666666666668</v>
      </c>
      <c r="U23" s="109">
        <v>5.5166666666667163</v>
      </c>
      <c r="V23" s="110">
        <v>46.210933317378192</v>
      </c>
      <c r="W23" s="111"/>
      <c r="X23" s="114"/>
      <c r="Y23" s="12"/>
      <c r="Z23" s="196"/>
      <c r="AA23" s="294"/>
      <c r="AB23" s="295"/>
      <c r="AC23" s="12">
        <v>0</v>
      </c>
      <c r="AD23" s="196"/>
      <c r="AE23" s="115">
        <f t="shared" si="9"/>
        <v>-197.82908455818756</v>
      </c>
      <c r="AF23" s="108">
        <f t="shared" si="10"/>
        <v>0.9010854577209062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1607</v>
      </c>
      <c r="G24" s="101">
        <f t="shared" si="11"/>
        <v>69550.960000000006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1628.0249246155508</v>
      </c>
      <c r="N24" s="104">
        <f t="shared" si="5"/>
        <v>77.524996410264322</v>
      </c>
      <c r="O24" s="106">
        <f t="shared" si="6"/>
        <v>0</v>
      </c>
      <c r="P24" s="107">
        <f t="shared" si="7"/>
        <v>-8.1892893040213863</v>
      </c>
      <c r="Q24" s="108">
        <f t="shared" si="8"/>
        <v>0.90445829145308387</v>
      </c>
      <c r="R24" s="303"/>
      <c r="S24" s="46">
        <v>0.25624999999999998</v>
      </c>
      <c r="T24" s="47">
        <v>0.29737268518518517</v>
      </c>
      <c r="U24" s="109">
        <v>4.799999999999951</v>
      </c>
      <c r="V24" s="110">
        <v>59.225137491533836</v>
      </c>
      <c r="W24" s="111"/>
      <c r="X24" s="114"/>
      <c r="Y24" s="12"/>
      <c r="Z24" s="196"/>
      <c r="AA24" s="294"/>
      <c r="AB24" s="295"/>
      <c r="AC24" s="12">
        <v>0</v>
      </c>
      <c r="AD24" s="196"/>
      <c r="AE24" s="115">
        <f t="shared" si="9"/>
        <v>-171.97507538444916</v>
      </c>
      <c r="AF24" s="108">
        <f t="shared" si="10"/>
        <v>0.90445829145308376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3251</v>
      </c>
      <c r="G25" s="101">
        <f t="shared" si="11"/>
        <v>198603.59000000003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1804.0208297322431</v>
      </c>
      <c r="N25" s="104">
        <f t="shared" si="5"/>
        <v>90.201041486612155</v>
      </c>
      <c r="O25" s="106">
        <f t="shared" si="6"/>
        <v>0</v>
      </c>
      <c r="P25" s="107">
        <f t="shared" si="7"/>
        <v>-9.798958513387845</v>
      </c>
      <c r="Q25" s="108">
        <f t="shared" si="8"/>
        <v>0.90201041486612155</v>
      </c>
      <c r="R25" s="303"/>
      <c r="S25" s="46">
        <v>0.30069444444444443</v>
      </c>
      <c r="T25" s="47">
        <v>0.37577546296296294</v>
      </c>
      <c r="U25" s="109">
        <v>4.783333333333335</v>
      </c>
      <c r="V25" s="110">
        <v>108.12513735162983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-195.9791702677569</v>
      </c>
      <c r="AF25" s="108">
        <f t="shared" si="10"/>
        <v>0.90201041486612155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3083</v>
      </c>
      <c r="G26" s="101">
        <f t="shared" si="11"/>
        <v>165742.07999999999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1804.6443887848195</v>
      </c>
      <c r="N26" s="104">
        <f t="shared" si="5"/>
        <v>90.232219439240978</v>
      </c>
      <c r="O26" s="106">
        <f t="shared" si="6"/>
        <v>0</v>
      </c>
      <c r="P26" s="107">
        <f t="shared" si="7"/>
        <v>-9.7677805607590216</v>
      </c>
      <c r="Q26" s="108">
        <f t="shared" si="8"/>
        <v>0.90232219439240979</v>
      </c>
      <c r="R26" s="303"/>
      <c r="S26" s="46">
        <v>0.37986111111111109</v>
      </c>
      <c r="T26" s="47">
        <v>0.45104166666666667</v>
      </c>
      <c r="U26" s="109">
        <v>5.8833333333333471</v>
      </c>
      <c r="V26" s="110">
        <v>102.50218887974859</v>
      </c>
      <c r="W26" s="111">
        <v>0.45104166666666667</v>
      </c>
      <c r="X26" s="114">
        <v>0.4902777777777777</v>
      </c>
      <c r="Y26" s="12"/>
      <c r="Z26" s="196"/>
      <c r="AA26" s="294"/>
      <c r="AB26" s="295"/>
      <c r="AC26" s="12">
        <v>2</v>
      </c>
      <c r="AD26" s="196"/>
      <c r="AE26" s="115">
        <f t="shared" si="9"/>
        <v>-195.35561121518049</v>
      </c>
      <c r="AF26" s="108">
        <f t="shared" si="10"/>
        <v>0.90232219439240979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2312</v>
      </c>
      <c r="G27" s="119">
        <f t="shared" si="11"/>
        <v>69290.64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0.4902777777777777</v>
      </c>
      <c r="T27" s="118">
        <v>0.52694444444444433</v>
      </c>
      <c r="U27" s="109">
        <v>56.499999999999879</v>
      </c>
      <c r="V27" s="110">
        <v>52.812827177215652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1926.8123360327565</v>
      </c>
      <c r="N38" s="136">
        <f t="shared" ref="N38:N44" si="16">M38/L38</f>
        <v>94.761262427840492</v>
      </c>
      <c r="O38" s="137">
        <f t="shared" ref="O38:O44" si="17">L38-I38</f>
        <v>0.1666666666666643</v>
      </c>
      <c r="P38" s="138">
        <f t="shared" ref="P38:P44" si="18">N38-K38</f>
        <v>-10.114770630010739</v>
      </c>
      <c r="Q38" s="139">
        <f t="shared" ref="Q38:Q44" si="19">N38/K38</f>
        <v>0.9035549845365406</v>
      </c>
      <c r="R38" s="304"/>
      <c r="S38" s="140">
        <v>0.16666666666666666</v>
      </c>
      <c r="T38" s="141">
        <v>0.52694444444444433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5</v>
      </c>
      <c r="AD38" s="178">
        <f>SUM(AD22:AD37)</f>
        <v>0</v>
      </c>
      <c r="AE38" s="166">
        <f t="shared" ref="AE38:AE44" si="20">M38-J38</f>
        <v>-188.18766396724345</v>
      </c>
      <c r="AF38" s="139">
        <f t="shared" ref="AF38:AF44" si="21">M38/J38</f>
        <v>0.91102238110295819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2808</v>
      </c>
      <c r="G39" s="146">
        <f t="shared" ref="G39:G44" si="22">E39*F39</f>
        <v>200912.4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1805.618592671399</v>
      </c>
      <c r="N39" s="150">
        <f t="shared" si="16"/>
        <v>82.073572394154496</v>
      </c>
      <c r="O39" s="152">
        <f t="shared" si="17"/>
        <v>0</v>
      </c>
      <c r="P39" s="153">
        <f t="shared" si="18"/>
        <v>-8.8355185149364104</v>
      </c>
      <c r="Q39" s="154">
        <f t="shared" si="19"/>
        <v>0.90280929633569951</v>
      </c>
      <c r="R39" s="302">
        <f>Q55</f>
        <v>0.90280305887487011</v>
      </c>
      <c r="S39" s="155">
        <v>0.16666666666666666</v>
      </c>
      <c r="T39" s="156">
        <v>0.23145833333333332</v>
      </c>
      <c r="U39" s="157"/>
      <c r="V39" s="158">
        <v>93.308742324554331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-194.38140732860097</v>
      </c>
      <c r="AF39" s="154">
        <f t="shared" si="21"/>
        <v>0.90280929633569951</v>
      </c>
      <c r="AG39" s="307">
        <f>AF55</f>
        <v>0.90280305887487011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4014</v>
      </c>
      <c r="G40" s="101">
        <f t="shared" si="22"/>
        <v>238993.56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1806.8273887531584</v>
      </c>
      <c r="N40" s="104">
        <f t="shared" si="16"/>
        <v>78.55771255448515</v>
      </c>
      <c r="O40" s="106">
        <f t="shared" si="17"/>
        <v>0</v>
      </c>
      <c r="P40" s="107">
        <f t="shared" si="18"/>
        <v>-8.3988091846452875</v>
      </c>
      <c r="Q40" s="108">
        <f t="shared" si="19"/>
        <v>0.90341369437657915</v>
      </c>
      <c r="R40" s="303"/>
      <c r="S40" s="46">
        <v>0.23472222222222222</v>
      </c>
      <c r="T40" s="47">
        <v>0.32728009259259261</v>
      </c>
      <c r="U40" s="109">
        <v>4.7000000000000153</v>
      </c>
      <c r="V40" s="110">
        <v>133.29441511632001</v>
      </c>
      <c r="W40" s="111"/>
      <c r="X40" s="114"/>
      <c r="Y40" s="12"/>
      <c r="Z40" s="196"/>
      <c r="AA40" s="294"/>
      <c r="AB40" s="295"/>
      <c r="AC40" s="12">
        <v>3</v>
      </c>
      <c r="AD40" s="196"/>
      <c r="AE40" s="115">
        <f t="shared" si="20"/>
        <v>-193.1726112468416</v>
      </c>
      <c r="AF40" s="108">
        <f t="shared" si="21"/>
        <v>0.90341369437657915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1848</v>
      </c>
      <c r="G41" s="101">
        <f t="shared" si="22"/>
        <v>118124.16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1807.102590852448</v>
      </c>
      <c r="N41" s="104">
        <f t="shared" si="16"/>
        <v>75.295941285518666</v>
      </c>
      <c r="O41" s="106">
        <f t="shared" si="17"/>
        <v>0</v>
      </c>
      <c r="P41" s="107">
        <f t="shared" si="18"/>
        <v>-8.037392047814663</v>
      </c>
      <c r="Q41" s="108">
        <f t="shared" si="19"/>
        <v>0.90355129542622403</v>
      </c>
      <c r="R41" s="303"/>
      <c r="S41" s="46">
        <v>0.33124999999999999</v>
      </c>
      <c r="T41" s="47">
        <v>0.37385416666666665</v>
      </c>
      <c r="U41" s="109">
        <v>5.7166666666666277</v>
      </c>
      <c r="V41" s="110">
        <v>61.3578888997639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-192.89740914755203</v>
      </c>
      <c r="AF41" s="108">
        <f t="shared" si="21"/>
        <v>0.90355129542622403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1210</v>
      </c>
      <c r="G42" s="101">
        <f t="shared" si="22"/>
        <v>83804.600000000006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1802.9883548287296</v>
      </c>
      <c r="N42" s="104">
        <f t="shared" si="16"/>
        <v>75.124514784530405</v>
      </c>
      <c r="O42" s="106">
        <f t="shared" si="17"/>
        <v>0</v>
      </c>
      <c r="P42" s="107">
        <f t="shared" si="18"/>
        <v>-8.2088185488029239</v>
      </c>
      <c r="Q42" s="108">
        <f t="shared" si="19"/>
        <v>0.90149417741436488</v>
      </c>
      <c r="R42" s="303"/>
      <c r="S42" s="46">
        <v>0.37708333333333333</v>
      </c>
      <c r="T42" s="47">
        <v>0.4050347222222222</v>
      </c>
      <c r="U42" s="109">
        <v>4.6500000000000075</v>
      </c>
      <c r="V42" s="110">
        <v>40.266483033883183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-197.0116451712704</v>
      </c>
      <c r="AF42" s="108">
        <f t="shared" si="21"/>
        <v>0.90149417741436477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2026</v>
      </c>
      <c r="G43" s="101">
        <f t="shared" si="22"/>
        <v>140118.16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1805.9503980056713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03"/>
      <c r="S43" s="46">
        <v>0.40833333333333333</v>
      </c>
      <c r="T43" s="47">
        <v>0.45506944444444442</v>
      </c>
      <c r="U43" s="109">
        <v>4.7500000000000231</v>
      </c>
      <c r="V43" s="110">
        <v>67.310818798921545</v>
      </c>
      <c r="W43" s="111">
        <v>0.45506944444444442</v>
      </c>
      <c r="X43" s="114">
        <v>0.49374999999999997</v>
      </c>
      <c r="Y43" s="12"/>
      <c r="Z43" s="196"/>
      <c r="AA43" s="294"/>
      <c r="AB43" s="295"/>
      <c r="AC43" s="12">
        <v>1</v>
      </c>
      <c r="AD43" s="196"/>
      <c r="AE43" s="115">
        <f t="shared" si="20"/>
        <v>-194.04960199432867</v>
      </c>
      <c r="AF43" s="108">
        <f t="shared" si="21"/>
        <v>0.90297519900283563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3852</v>
      </c>
      <c r="G44" s="119">
        <f t="shared" si="22"/>
        <v>225996.84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1805.1493813870338</v>
      </c>
      <c r="N44" s="104">
        <f t="shared" si="16"/>
        <v>78.484755712479725</v>
      </c>
      <c r="O44" s="106">
        <f t="shared" si="17"/>
        <v>0</v>
      </c>
      <c r="P44" s="107">
        <f t="shared" si="18"/>
        <v>-8.4717660266507124</v>
      </c>
      <c r="Q44" s="108">
        <f t="shared" si="19"/>
        <v>0.90257469069351681</v>
      </c>
      <c r="R44" s="303"/>
      <c r="S44" s="46">
        <v>0.49374999999999997</v>
      </c>
      <c r="T44" s="118">
        <v>0.58266203703703701</v>
      </c>
      <c r="U44" s="109">
        <v>55.699999999999996</v>
      </c>
      <c r="V44" s="110">
        <v>128.03372528782793</v>
      </c>
      <c r="W44" s="111"/>
      <c r="X44" s="114"/>
      <c r="Y44" s="12"/>
      <c r="Z44" s="196"/>
      <c r="AA44" s="294"/>
      <c r="AB44" s="295"/>
      <c r="AC44" s="12">
        <v>2</v>
      </c>
      <c r="AD44" s="196"/>
      <c r="AE44" s="115">
        <f t="shared" si="20"/>
        <v>-194.85061861296617</v>
      </c>
      <c r="AF44" s="108">
        <f t="shared" si="21"/>
        <v>0.90257469069351692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1805.6061177497402</v>
      </c>
      <c r="N55" s="136">
        <f t="shared" ref="N55:N62" si="27">M55/L55</f>
        <v>77.383119332131727</v>
      </c>
      <c r="O55" s="137">
        <f t="shared" ref="O55:O62" si="28">L55-I55</f>
        <v>0</v>
      </c>
      <c r="P55" s="138">
        <f t="shared" ref="P55:P62" si="29">N55-K55</f>
        <v>-8.3311663821539952</v>
      </c>
      <c r="Q55" s="139">
        <f t="shared" ref="Q55:Q62" si="30">N55/K55</f>
        <v>0.90280305887487011</v>
      </c>
      <c r="R55" s="304"/>
      <c r="S55" s="140">
        <v>0.16666666666666666</v>
      </c>
      <c r="T55" s="141">
        <v>0.58266203703703701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10</v>
      </c>
      <c r="AD55" s="189">
        <f>SUM(AD39:AD54)</f>
        <v>0</v>
      </c>
      <c r="AE55" s="166">
        <f t="shared" ref="AE55:AE62" si="31">M55-J55</f>
        <v>-194.39388225025982</v>
      </c>
      <c r="AF55" s="139">
        <f t="shared" ref="AF55:AF62" si="32">M55/J55</f>
        <v>0.90280305887487011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1868</v>
      </c>
      <c r="G56" s="146">
        <f t="shared" ref="G56:G62" si="33">E56*F56</f>
        <v>53910.479999999996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3193.7248751960601</v>
      </c>
      <c r="N56" s="150">
        <f t="shared" si="27"/>
        <v>177.42915973311446</v>
      </c>
      <c r="O56" s="152">
        <f t="shared" si="28"/>
        <v>0</v>
      </c>
      <c r="P56" s="153">
        <f t="shared" si="29"/>
        <v>-22.57084026688554</v>
      </c>
      <c r="Q56" s="154">
        <f t="shared" si="30"/>
        <v>0.8871457986655723</v>
      </c>
      <c r="R56" s="302">
        <f>Q72</f>
        <v>0.90141356508585802</v>
      </c>
      <c r="S56" s="155">
        <v>0.20833333333333334</v>
      </c>
      <c r="T56" s="156">
        <v>0.23269675925925926</v>
      </c>
      <c r="U56" s="157"/>
      <c r="V56" s="158">
        <v>35.093818152735999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-406.27512480393989</v>
      </c>
      <c r="AF56" s="154">
        <f t="shared" si="32"/>
        <v>0.8871457986655723</v>
      </c>
      <c r="AG56" s="307">
        <f>AF72</f>
        <v>0.90141356508585802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1431</v>
      </c>
      <c r="G57" s="101">
        <f t="shared" si="33"/>
        <v>52560.63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3194.5159857312051</v>
      </c>
      <c r="N57" s="104">
        <f t="shared" si="27"/>
        <v>152.11980884434311</v>
      </c>
      <c r="O57" s="106">
        <f t="shared" si="28"/>
        <v>0</v>
      </c>
      <c r="P57" s="107">
        <f t="shared" si="29"/>
        <v>-19.308762584228305</v>
      </c>
      <c r="Q57" s="108">
        <f t="shared" si="30"/>
        <v>0.88736555159200159</v>
      </c>
      <c r="R57" s="303"/>
      <c r="S57" s="46">
        <v>0.23680555555555557</v>
      </c>
      <c r="T57" s="47">
        <v>0.255462962962963</v>
      </c>
      <c r="U57" s="109">
        <v>5.9166666666666989</v>
      </c>
      <c r="V57" s="110">
        <v>26.877311111763674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-405.48401426879491</v>
      </c>
      <c r="AF57" s="108">
        <f t="shared" si="32"/>
        <v>0.88736555159200137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2225</v>
      </c>
      <c r="G58" s="101">
        <f t="shared" si="33"/>
        <v>97811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3267.5912261909002</v>
      </c>
      <c r="N58" s="104">
        <f t="shared" si="27"/>
        <v>142.06918374743046</v>
      </c>
      <c r="O58" s="106">
        <f t="shared" si="28"/>
        <v>0</v>
      </c>
      <c r="P58" s="107">
        <f t="shared" si="29"/>
        <v>-14.452555383004324</v>
      </c>
      <c r="Q58" s="108">
        <f t="shared" si="30"/>
        <v>0.90766422949747239</v>
      </c>
      <c r="R58" s="303"/>
      <c r="S58" s="46">
        <v>0.2590277777777778</v>
      </c>
      <c r="T58" s="47">
        <v>0.28739583333333335</v>
      </c>
      <c r="U58" s="109">
        <v>5.1333333333333098</v>
      </c>
      <c r="V58" s="110">
        <v>40.855783590661602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-332.40877380909978</v>
      </c>
      <c r="AF58" s="108">
        <f t="shared" si="32"/>
        <v>0.90766422949747227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1730</v>
      </c>
      <c r="G59" s="101">
        <f t="shared" si="33"/>
        <v>81188.899999999994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3261.6826424568299</v>
      </c>
      <c r="N59" s="104">
        <f t="shared" si="27"/>
        <v>141.81228880247087</v>
      </c>
      <c r="O59" s="106">
        <f t="shared" si="28"/>
        <v>0</v>
      </c>
      <c r="P59" s="107">
        <f t="shared" si="29"/>
        <v>-14.709450327963907</v>
      </c>
      <c r="Q59" s="108">
        <f t="shared" si="30"/>
        <v>0.90602295623800833</v>
      </c>
      <c r="R59" s="303"/>
      <c r="S59" s="46">
        <v>0.29097222222222224</v>
      </c>
      <c r="T59" s="47">
        <v>0.31306712962962963</v>
      </c>
      <c r="U59" s="109">
        <v>5.1500000000000057</v>
      </c>
      <c r="V59" s="110">
        <v>31.824064870337502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-338.31735754317015</v>
      </c>
      <c r="AF59" s="198">
        <f t="shared" si="32"/>
        <v>0.90602295623800833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3115</v>
      </c>
      <c r="G60" s="101">
        <f t="shared" si="33"/>
        <v>114413.95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3264.2581917882144</v>
      </c>
      <c r="N60" s="104">
        <f t="shared" si="27"/>
        <v>171.8030627256955</v>
      </c>
      <c r="O60" s="106">
        <f t="shared" si="28"/>
        <v>0</v>
      </c>
      <c r="P60" s="107">
        <f t="shared" si="29"/>
        <v>-17.670621484830832</v>
      </c>
      <c r="Q60" s="108">
        <f t="shared" si="30"/>
        <v>0.90673838660783723</v>
      </c>
      <c r="R60" s="303"/>
      <c r="S60" s="46">
        <v>0.31666666666666665</v>
      </c>
      <c r="T60" s="47">
        <v>0.35642361111111109</v>
      </c>
      <c r="U60" s="109">
        <v>5.1833333333333176</v>
      </c>
      <c r="V60" s="110">
        <v>57.256500257907938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-335.74180821178561</v>
      </c>
      <c r="AF60" s="198">
        <f t="shared" si="32"/>
        <v>0.90673838660783734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5601</v>
      </c>
      <c r="G61" s="119">
        <f t="shared" si="33"/>
        <v>211717.8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3269.3689188004141</v>
      </c>
      <c r="N61" s="104">
        <f t="shared" si="27"/>
        <v>163.4684459400207</v>
      </c>
      <c r="O61" s="106">
        <f t="shared" si="28"/>
        <v>0</v>
      </c>
      <c r="P61" s="107">
        <f t="shared" si="29"/>
        <v>-16.5315540599793</v>
      </c>
      <c r="Q61" s="108">
        <f t="shared" si="30"/>
        <v>0.90815803300011499</v>
      </c>
      <c r="R61" s="303"/>
      <c r="S61" s="46">
        <v>0.35972222222222217</v>
      </c>
      <c r="T61" s="118">
        <v>0.43109953703703696</v>
      </c>
      <c r="U61" s="109">
        <v>4.7499999999999432</v>
      </c>
      <c r="V61" s="110">
        <v>102.79047985912401</v>
      </c>
      <c r="W61" s="111">
        <v>0.43109953703703696</v>
      </c>
      <c r="X61" s="114">
        <v>0.46944444444444433</v>
      </c>
      <c r="Y61" s="12"/>
      <c r="Z61" s="196"/>
      <c r="AA61" s="294"/>
      <c r="AB61" s="295"/>
      <c r="AC61" s="12">
        <v>2</v>
      </c>
      <c r="AD61" s="196"/>
      <c r="AE61" s="197">
        <f t="shared" si="31"/>
        <v>-330.63108119958588</v>
      </c>
      <c r="AF61" s="198">
        <f t="shared" si="32"/>
        <v>0.90815803300011499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4380</v>
      </c>
      <c r="G62" s="119">
        <f t="shared" si="33"/>
        <v>168542.4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3264.479999999995</v>
      </c>
      <c r="N62" s="104">
        <f t="shared" si="27"/>
        <v>171.81473684210499</v>
      </c>
      <c r="O62" s="121">
        <f t="shared" si="28"/>
        <v>0</v>
      </c>
      <c r="P62" s="122">
        <f t="shared" si="29"/>
        <v>-17.658947368421337</v>
      </c>
      <c r="Q62" s="123">
        <f t="shared" si="30"/>
        <v>0.9067999999999985</v>
      </c>
      <c r="R62" s="303"/>
      <c r="S62" s="46">
        <v>0.46944444444444433</v>
      </c>
      <c r="T62" s="118">
        <v>0.52534722222222208</v>
      </c>
      <c r="U62" s="109">
        <v>55.216666666666612</v>
      </c>
      <c r="V62" s="110">
        <v>80.502867225408153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31"/>
        <v>-335.52000000000498</v>
      </c>
      <c r="AF62" s="198">
        <f t="shared" si="32"/>
        <v>0.90679999999999861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3245.0888343090887</v>
      </c>
      <c r="N72" s="136">
        <f>M72/L72</f>
        <v>158.85050237876661</v>
      </c>
      <c r="O72" s="137">
        <f>L72-I72</f>
        <v>0</v>
      </c>
      <c r="P72" s="138">
        <f>N72-K72</f>
        <v>-17.373273845009635</v>
      </c>
      <c r="Q72" s="139">
        <f>N72/K72</f>
        <v>0.90141356508585802</v>
      </c>
      <c r="R72" s="304"/>
      <c r="S72" s="140">
        <v>0.20833333333333334</v>
      </c>
      <c r="T72" s="141">
        <v>0.52534722222222208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-354.91116569091128</v>
      </c>
      <c r="AF72" s="139">
        <f>M72/J72</f>
        <v>0.90141356508585802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673</v>
      </c>
      <c r="G73" s="119">
        <f t="shared" ref="G73:G75" si="39">E73*F73</f>
        <v>15849.15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2259.3513701938396</v>
      </c>
      <c r="N73" s="104">
        <f>M73/L73</f>
        <v>376.55856169897328</v>
      </c>
      <c r="O73" s="106">
        <f>L73-I73</f>
        <v>0</v>
      </c>
      <c r="P73" s="107">
        <f>N73-K73</f>
        <v>-40.108104967693407</v>
      </c>
      <c r="Q73" s="108">
        <f>N73/K73</f>
        <v>0.90374054807753579</v>
      </c>
      <c r="R73" s="302">
        <f>Q89</f>
        <v>0.90461540974325128</v>
      </c>
      <c r="S73" s="46">
        <v>0.32500000000000001</v>
      </c>
      <c r="T73" s="118">
        <v>0.33740740740740743</v>
      </c>
      <c r="U73" s="109">
        <v>5.1333333333333098</v>
      </c>
      <c r="V73" s="110">
        <v>17.87238608952428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-240.64862980616044</v>
      </c>
      <c r="AF73" s="154">
        <f>M73/J73</f>
        <v>0.90374054807753579</v>
      </c>
      <c r="AG73" s="307">
        <f>AF89</f>
        <v>0.90461540974325128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2500</v>
      </c>
      <c r="G74" s="119">
        <f t="shared" si="39"/>
        <v>57975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2260.3714754247808</v>
      </c>
      <c r="N74" s="104">
        <f>M74/L74</f>
        <v>376.72857923746346</v>
      </c>
      <c r="O74" s="121">
        <f>L74-I74</f>
        <v>0</v>
      </c>
      <c r="P74" s="122">
        <f>N74-K74</f>
        <v>-39.938087429203222</v>
      </c>
      <c r="Q74" s="123">
        <f>N74/K74</f>
        <v>0.90414859016991223</v>
      </c>
      <c r="R74" s="303"/>
      <c r="S74" s="46">
        <v>0.34027777777777779</v>
      </c>
      <c r="T74" s="118">
        <v>0.38635416666666667</v>
      </c>
      <c r="U74" s="109">
        <v>5</v>
      </c>
      <c r="V74" s="110">
        <v>66.360773718316011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-239.62852457521922</v>
      </c>
      <c r="AF74" s="108">
        <f>M74/J74</f>
        <v>0.90414859016991234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2990</v>
      </c>
      <c r="G75" s="119">
        <f t="shared" si="39"/>
        <v>107311.1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2964.160439187297</v>
      </c>
      <c r="N75" s="104">
        <f>M75/L75</f>
        <v>592.83208783745943</v>
      </c>
      <c r="O75" s="121">
        <f>L75-I75</f>
        <v>0</v>
      </c>
      <c r="P75" s="122">
        <f>N75-K75</f>
        <v>-61.767912162540597</v>
      </c>
      <c r="Q75" s="123">
        <f>N75/K75</f>
        <v>0.90564021973336295</v>
      </c>
      <c r="R75" s="303"/>
      <c r="S75" s="46">
        <v>0.38958333333333334</v>
      </c>
      <c r="T75" s="118">
        <v>0.43160879629629628</v>
      </c>
      <c r="U75" s="109">
        <v>4.6500000000000075</v>
      </c>
      <c r="V75" s="110">
        <v>60.523039720882068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-308.83956081270298</v>
      </c>
      <c r="AF75" s="108">
        <f>M75/J75</f>
        <v>0.90564021973336295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2494.6277616019725</v>
      </c>
      <c r="N89" s="136">
        <f>M89/L89</f>
        <v>440.2284285179951</v>
      </c>
      <c r="O89" s="137">
        <f>L89-I89</f>
        <v>0</v>
      </c>
      <c r="P89" s="138">
        <f>N89-K89</f>
        <v>-46.418630305534236</v>
      </c>
      <c r="Q89" s="139">
        <f>N89/K89</f>
        <v>0.90461540974325128</v>
      </c>
      <c r="R89" s="304"/>
      <c r="S89" s="140">
        <v>0.20833333333333334</v>
      </c>
      <c r="T89" s="141">
        <v>0.43160879629629628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-263.03890506469406</v>
      </c>
      <c r="AF89" s="139">
        <f>M89/J89</f>
        <v>0.90461540974325128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2280</v>
      </c>
      <c r="G90" s="146">
        <f t="shared" ref="G90:G91" si="43">E90*F90</f>
        <v>35362.800000000003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3791.9855062869574</v>
      </c>
      <c r="N90" s="150">
        <f>M90/L90</f>
        <v>631.99758438115953</v>
      </c>
      <c r="O90" s="152">
        <f>L90-I90</f>
        <v>0</v>
      </c>
      <c r="P90" s="153">
        <f>N90-K90</f>
        <v>-68.002415618840473</v>
      </c>
      <c r="Q90" s="154">
        <f>N90/K90</f>
        <v>0.90285369197308507</v>
      </c>
      <c r="R90" s="302">
        <f>Q106</f>
        <v>0.90290562056846624</v>
      </c>
      <c r="S90" s="155">
        <v>0.25</v>
      </c>
      <c r="T90" s="156">
        <v>0.27504629629629629</v>
      </c>
      <c r="U90" s="157"/>
      <c r="V90" s="158">
        <v>36.076087256449469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-408.01449371304261</v>
      </c>
      <c r="AF90" s="154">
        <f>M90/J90</f>
        <v>0.90285369197308507</v>
      </c>
      <c r="AG90" s="307">
        <f>AF106</f>
        <v>0.90290562056846624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2462</v>
      </c>
      <c r="G91" s="101">
        <f t="shared" si="43"/>
        <v>36954.620000000003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03"/>
      <c r="S91" s="46">
        <v>0.27847222222222223</v>
      </c>
      <c r="T91" s="47">
        <v>0.30552083333333335</v>
      </c>
      <c r="U91" s="109">
        <v>4.9333333333333584</v>
      </c>
      <c r="V91" s="110">
        <v>38.951364440108904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3792.203606387558</v>
      </c>
      <c r="N106" s="136">
        <f>M106/L106</f>
        <v>632.03393439792637</v>
      </c>
      <c r="O106" s="137">
        <f>L106-I106</f>
        <v>0</v>
      </c>
      <c r="P106" s="138">
        <f>N106-K106</f>
        <v>-67.966065602073627</v>
      </c>
      <c r="Q106" s="139">
        <f>N106/K106</f>
        <v>0.90290562056846624</v>
      </c>
      <c r="R106" s="304"/>
      <c r="S106" s="140">
        <v>0.25</v>
      </c>
      <c r="T106" s="141">
        <v>0.30552083333333335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-407.79639361244199</v>
      </c>
      <c r="AF106" s="139">
        <f>M106/J106</f>
        <v>0.90290562056846624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1759</v>
      </c>
      <c r="G107" s="146">
        <f t="shared" ref="G107:G109" si="47">E107*F107</f>
        <v>102321.03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1806.8</v>
      </c>
      <c r="N107" s="150">
        <f>M107/L107</f>
        <v>106.28235294117647</v>
      </c>
      <c r="O107" s="152">
        <f>L107-I107</f>
        <v>-1</v>
      </c>
      <c r="P107" s="153">
        <f>N107-K107</f>
        <v>-4.8287581699346447</v>
      </c>
      <c r="Q107" s="154">
        <f>N107/K107</f>
        <v>0.95654117647058823</v>
      </c>
      <c r="R107" s="302">
        <f>Q123</f>
        <v>0.95137499999999997</v>
      </c>
      <c r="S107" s="155">
        <v>0.70833333333333337</v>
      </c>
      <c r="T107" s="156">
        <v>0.74888888888888894</v>
      </c>
      <c r="U107" s="157"/>
      <c r="V107" s="158">
        <v>58.412663272083243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-193.20000000000005</v>
      </c>
      <c r="AF107" s="154">
        <f>M107/J107</f>
        <v>0.90339999999999998</v>
      </c>
      <c r="AG107" s="307">
        <f>AF123</f>
        <v>0.90300000000000002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1915</v>
      </c>
      <c r="G108" s="101">
        <f t="shared" si="47"/>
        <v>97033.05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1805.4</v>
      </c>
      <c r="N108" s="104">
        <f>M108/L108</f>
        <v>95.021052631578954</v>
      </c>
      <c r="O108" s="106">
        <f>L108-I108</f>
        <v>-1</v>
      </c>
      <c r="P108" s="107">
        <f>N108-K108</f>
        <v>-4.9789473684210463</v>
      </c>
      <c r="Q108" s="108">
        <f>N108/K108</f>
        <v>0.95021052631578951</v>
      </c>
      <c r="R108" s="303"/>
      <c r="S108" s="46">
        <v>0.75208333333333333</v>
      </c>
      <c r="T108" s="47">
        <v>0.79627314814814809</v>
      </c>
      <c r="U108" s="109">
        <v>4.5999999999999197</v>
      </c>
      <c r="V108" s="110">
        <v>63.642406114988368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-194.59999999999991</v>
      </c>
      <c r="AF108" s="108">
        <f>M108/J108</f>
        <v>0.90270000000000006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1659</v>
      </c>
      <c r="G109" s="101">
        <f t="shared" si="47"/>
        <v>95060.7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03"/>
      <c r="S109" s="46">
        <v>0.79930555555555549</v>
      </c>
      <c r="T109" s="47">
        <v>0.83758101851851841</v>
      </c>
      <c r="U109" s="109">
        <v>5</v>
      </c>
      <c r="V109" s="110">
        <v>55.122383431166234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-194.19999999999982</v>
      </c>
      <c r="AF109" s="108">
        <f>M109/J109</f>
        <v>0.90290000000000004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</v>
      </c>
      <c r="N123" s="136">
        <f>M123/L123</f>
        <v>96.75</v>
      </c>
      <c r="O123" s="137">
        <f>L123-I123</f>
        <v>-1</v>
      </c>
      <c r="P123" s="138">
        <f>N123-K123</f>
        <v>-4.9449152542372872</v>
      </c>
      <c r="Q123" s="139">
        <f>N123/K123</f>
        <v>0.95137499999999997</v>
      </c>
      <c r="R123" s="304"/>
      <c r="S123" s="140">
        <v>0.70833333333333337</v>
      </c>
      <c r="T123" s="141">
        <v>0.83758101851851841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</v>
      </c>
      <c r="AF123" s="139">
        <f>M123/J123</f>
        <v>0.90300000000000002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2145</v>
      </c>
      <c r="G124" s="146">
        <f t="shared" ref="G124:G126" si="55">E124*F124</f>
        <v>102102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1804.1015390423561</v>
      </c>
      <c r="N124" s="150">
        <f>M124/L124</f>
        <v>78.439197349667651</v>
      </c>
      <c r="O124" s="152">
        <f>L124-I124</f>
        <v>0</v>
      </c>
      <c r="P124" s="153">
        <f>N124-K124</f>
        <v>-8.5173243894627859</v>
      </c>
      <c r="Q124" s="154">
        <f>N124/K124</f>
        <v>0.90205076952117802</v>
      </c>
      <c r="R124" s="302">
        <f>Q140</f>
        <v>0.90201447055111372</v>
      </c>
      <c r="S124" s="155">
        <v>0.70833333333333337</v>
      </c>
      <c r="T124" s="156">
        <v>0.75787037037037042</v>
      </c>
      <c r="U124" s="157"/>
      <c r="V124" s="158">
        <v>71.337448150682178</v>
      </c>
      <c r="W124" s="95"/>
      <c r="X124" s="96"/>
      <c r="Y124" s="194"/>
      <c r="Z124" s="195"/>
      <c r="AA124" s="305"/>
      <c r="AB124" s="306"/>
      <c r="AC124" s="194">
        <v>2</v>
      </c>
      <c r="AD124" s="195"/>
      <c r="AE124" s="113">
        <f>M124-J124</f>
        <v>-195.89846095764392</v>
      </c>
      <c r="AF124" s="154">
        <f>M124/J124</f>
        <v>0.90205076952117802</v>
      </c>
      <c r="AG124" s="374">
        <f>AF140</f>
        <v>0.90201447055111383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1848</v>
      </c>
      <c r="G125" s="101">
        <f t="shared" si="55"/>
        <v>105095.76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1803.6185642727776</v>
      </c>
      <c r="N125" s="104">
        <f>M125/L125</f>
        <v>78.418198446642506</v>
      </c>
      <c r="O125" s="106">
        <f>L125-I125</f>
        <v>0</v>
      </c>
      <c r="P125" s="107">
        <f>N125-K125</f>
        <v>-8.5383232924879309</v>
      </c>
      <c r="Q125" s="108">
        <f>N125/K125</f>
        <v>0.90180928213638878</v>
      </c>
      <c r="R125" s="303"/>
      <c r="S125" s="46">
        <v>0.76111111111111118</v>
      </c>
      <c r="T125" s="47">
        <v>0.80379629629629634</v>
      </c>
      <c r="U125" s="109">
        <v>4.6666666666667034</v>
      </c>
      <c r="V125" s="110">
        <v>61.476413137667514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-196.38143572722242</v>
      </c>
      <c r="AF125" s="108">
        <f>M125/J125</f>
        <v>0.90180928213638878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2496</v>
      </c>
      <c r="G126" s="101">
        <f t="shared" si="55"/>
        <v>141747.84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1804.3667199915499</v>
      </c>
      <c r="N126" s="104">
        <f>M126/L126</f>
        <v>78.450726956154341</v>
      </c>
      <c r="O126" s="106">
        <f>L126-I126</f>
        <v>0</v>
      </c>
      <c r="P126" s="107">
        <f>N126-K126</f>
        <v>-8.5057947829760963</v>
      </c>
      <c r="Q126" s="108">
        <f>N126/K126</f>
        <v>0.90218335999577493</v>
      </c>
      <c r="R126" s="303"/>
      <c r="S126" s="46">
        <v>0.80763888888888891</v>
      </c>
      <c r="T126" s="47">
        <v>0.86526620370370377</v>
      </c>
      <c r="U126" s="109">
        <v>5.5333333333332924</v>
      </c>
      <c r="V126" s="110">
        <v>82.998648966824959</v>
      </c>
      <c r="W126" s="111"/>
      <c r="X126" s="114"/>
      <c r="Y126" s="12"/>
      <c r="Z126" s="196"/>
      <c r="AA126" s="294"/>
      <c r="AB126" s="295"/>
      <c r="AC126" s="12">
        <v>2</v>
      </c>
      <c r="AD126" s="196"/>
      <c r="AE126" s="115">
        <f>M126-J126</f>
        <v>-195.63328000845013</v>
      </c>
      <c r="AF126" s="108">
        <f>M126/J126</f>
        <v>0.90218335999577493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1804.0289411022277</v>
      </c>
      <c r="N140" s="136">
        <f>M140/L140</f>
        <v>78.436040917488157</v>
      </c>
      <c r="O140" s="137">
        <f>L140-I140</f>
        <v>0</v>
      </c>
      <c r="P140" s="138">
        <f>N140-K140</f>
        <v>-8.5204808216422805</v>
      </c>
      <c r="Q140" s="139">
        <f>N140/K140</f>
        <v>0.90201447055111372</v>
      </c>
      <c r="R140" s="304"/>
      <c r="S140" s="140">
        <v>0.70833333333333337</v>
      </c>
      <c r="T140" s="141">
        <v>0.86526620370370377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-195.97105889777231</v>
      </c>
      <c r="AF140" s="139">
        <f>M140/J140</f>
        <v>0.90201447055111383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DAD38EE3-D40F-48D2-9B9D-D0F850E5A72B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B30F-F60D-4377-99D7-F1FA86880A80}">
  <sheetPr codeName="工作表58">
    <tabColor theme="8" tint="0.59999389629810485"/>
  </sheetPr>
  <dimension ref="B1:AR42"/>
  <sheetViews>
    <sheetView zoomScale="70" zoomScaleNormal="70" workbookViewId="0">
      <selection activeCell="Q45" sqref="Q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236</v>
      </c>
      <c r="D3" s="278"/>
      <c r="E3" s="3" t="s">
        <v>2</v>
      </c>
      <c r="F3" s="279">
        <f>'0906(18度C)'!D1+'0906(4度C)'!D1</f>
        <v>188421</v>
      </c>
      <c r="G3" s="280"/>
      <c r="H3" s="3" t="s">
        <v>3</v>
      </c>
      <c r="I3" s="281">
        <f>'0906(18度C)'!F1+'0906(4度C)'!F1</f>
        <v>6259357.5599999996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486.39207547215602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740.03549695740355</v>
      </c>
      <c r="N6" s="256"/>
      <c r="O6" s="244">
        <f>'0906(4度C)'!Y2</f>
        <v>0</v>
      </c>
      <c r="P6" s="244">
        <f>'0906(4度C)'!Z2</f>
        <v>0</v>
      </c>
      <c r="Q6" s="244">
        <f>'0906(4度C)'!AC2</f>
        <v>46</v>
      </c>
      <c r="R6" s="244">
        <f>'0906(4度C)'!AD2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440.8797487374755</v>
      </c>
      <c r="F7" s="250" t="e">
        <f>AVERAGE(#REF!,D15:K15)</f>
        <v>#REF!</v>
      </c>
      <c r="G7" s="251">
        <f>AVERAGE(D15:K15)</f>
        <v>246.72898672723508</v>
      </c>
      <c r="H7" s="252"/>
      <c r="I7" s="251">
        <f>AVERAGE(L15:O15)</f>
        <v>87.595582570545318</v>
      </c>
      <c r="J7" s="252"/>
      <c r="K7" s="251">
        <f>AVERAGE(D33:O33)</f>
        <v>679.23244219824971</v>
      </c>
      <c r="L7" s="252"/>
      <c r="M7" s="251">
        <f>AVERAGE(P33:X33)</f>
        <v>670.39528137552702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0.90522715416890853</v>
      </c>
      <c r="F8" s="258" t="e">
        <f>AVERAGE(D16:K16,#REF!)</f>
        <v>#REF!</v>
      </c>
      <c r="G8" s="236">
        <f>AVERAGE(D16:K16)</f>
        <v>0.90309008801255419</v>
      </c>
      <c r="H8" s="237"/>
      <c r="I8" s="236">
        <f>AVERAGE(L16:O16)</f>
        <v>0.92672717575174735</v>
      </c>
      <c r="J8" s="237"/>
      <c r="K8" s="236">
        <f>AVERAGE(D34:O34)</f>
        <v>0.9028995276889662</v>
      </c>
      <c r="L8" s="237"/>
      <c r="M8" s="236">
        <f>AVERAGE(P34:X34)</f>
        <v>0.90001036909196341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76.932335742089791</v>
      </c>
      <c r="F15" s="35">
        <v>94.758393575381476</v>
      </c>
      <c r="G15" s="35">
        <v>77.414912539774534</v>
      </c>
      <c r="H15" s="35">
        <v>158.89286264906664</v>
      </c>
      <c r="I15" s="35">
        <v>440.27148145917164</v>
      </c>
      <c r="J15" s="35">
        <v>632.10393439792642</v>
      </c>
      <c r="K15" s="36" t="s">
        <v>42</v>
      </c>
      <c r="L15" s="34" t="s">
        <v>42</v>
      </c>
      <c r="M15" s="204">
        <v>96.746428571428567</v>
      </c>
      <c r="N15" s="35">
        <v>78.444736569662069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0.9024754769745148</v>
      </c>
      <c r="F16" s="42">
        <f t="shared" si="0"/>
        <v>0.90352762983618273</v>
      </c>
      <c r="G16" s="42">
        <f t="shared" si="0"/>
        <v>0.90317397963070278</v>
      </c>
      <c r="H16" s="42">
        <f t="shared" si="0"/>
        <v>0.90165394281017963</v>
      </c>
      <c r="I16" s="42">
        <f t="shared" si="0"/>
        <v>0.90470387825527854</v>
      </c>
      <c r="J16" s="42">
        <f t="shared" si="0"/>
        <v>0.90300562056846634</v>
      </c>
      <c r="K16" s="43" t="s">
        <v>42</v>
      </c>
      <c r="L16" s="41" t="s">
        <v>42</v>
      </c>
      <c r="M16" s="44">
        <f>M15/M14</f>
        <v>0.95133988095238087</v>
      </c>
      <c r="N16" s="42">
        <f>N15/N14</f>
        <v>0.90211447055111382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0.16666666666666666</v>
      </c>
      <c r="G17" s="47">
        <v>0.16666666666666666</v>
      </c>
      <c r="H17" s="47">
        <v>0.20833333333333334</v>
      </c>
      <c r="I17" s="47">
        <v>0.20833333333333334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0.6646643518518518</v>
      </c>
      <c r="F18" s="47">
        <v>0.52430555555555547</v>
      </c>
      <c r="G18" s="47">
        <v>0.61201388888888886</v>
      </c>
      <c r="H18" s="47">
        <v>0.52937500000000004</v>
      </c>
      <c r="I18" s="47">
        <v>0.43608796296296287</v>
      </c>
      <c r="J18" s="47">
        <v>0.3028703703703704</v>
      </c>
      <c r="K18" s="47" t="s">
        <v>42</v>
      </c>
      <c r="L18" s="46" t="s">
        <v>42</v>
      </c>
      <c r="M18" s="48">
        <v>0.84502314814814805</v>
      </c>
      <c r="N18" s="47">
        <v>0.87569444444444444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12</v>
      </c>
      <c r="F21" s="51">
        <v>6</v>
      </c>
      <c r="G21" s="51">
        <v>10</v>
      </c>
      <c r="H21" s="51">
        <v>9</v>
      </c>
      <c r="I21" s="51">
        <v>1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287.49075252725663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760.30257594247803</v>
      </c>
      <c r="N33" s="35">
        <v>918.34565860902637</v>
      </c>
      <c r="O33" s="35">
        <v>750.79078171423771</v>
      </c>
      <c r="P33" s="34">
        <v>260.15596868150254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683.53336913793987</v>
      </c>
      <c r="W33" s="35">
        <v>954.21051165271058</v>
      </c>
      <c r="X33" s="37">
        <v>783.6812760299548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0.87844396605550645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0.92157887993027643</v>
      </c>
      <c r="N34" s="42">
        <f>N33/N32</f>
        <v>0.90700805788545802</v>
      </c>
      <c r="O34" s="42">
        <f>O33/O32</f>
        <v>0.90456720688462366</v>
      </c>
      <c r="P34" s="41">
        <f>P33/P32</f>
        <v>0.86718656227167512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0.92222756153531571</v>
      </c>
      <c r="W34" s="42">
        <f>W33/W32</f>
        <v>0.90877191585972439</v>
      </c>
      <c r="X34" s="45">
        <f>X33/X32</f>
        <v>0.90185543670113855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0.20833333333333334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0.3215277777777778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0.43608796296296287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0.4299189814814815</v>
      </c>
      <c r="N36" s="47">
        <v>0.54232638888888896</v>
      </c>
      <c r="O36" s="47">
        <v>0.51250000000000007</v>
      </c>
      <c r="P36" s="46">
        <v>0.7227662037037037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0.8393287037037036</v>
      </c>
      <c r="W36" s="47">
        <v>1.0710763888888886</v>
      </c>
      <c r="X36" s="49">
        <v>1.0888078703703699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F9E0-468A-4458-99CC-FCAEC73B5701}">
  <sheetPr codeName="工作表59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I43" sqref="I43"/>
      <selection pane="bottomLeft" activeCell="I43" sqref="I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97783</v>
      </c>
      <c r="E1" s="86" t="s">
        <v>3</v>
      </c>
      <c r="F1" s="87">
        <f>SUM(G5:G140)</f>
        <v>2007945.99</v>
      </c>
      <c r="G1" s="88" t="s">
        <v>84</v>
      </c>
      <c r="H1" s="89">
        <f>L21+L38+L55+L72+L89+L106+L123+L140</f>
        <v>46.307142857142857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46271</v>
      </c>
      <c r="B2" s="348"/>
      <c r="C2" s="90" t="s">
        <v>40</v>
      </c>
      <c r="D2" s="91">
        <f>AVERAGE(N21,N38,N55,N72,N89,N106,N123,N140)</f>
        <v>674.81386178688831</v>
      </c>
      <c r="E2" s="91" t="s">
        <v>91</v>
      </c>
      <c r="F2" s="92">
        <f>F1/D1</f>
        <v>20.534714520928997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1351</v>
      </c>
      <c r="G5" s="146">
        <f t="shared" ref="G5:G9" si="0">E5*F5</f>
        <v>34639.64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</v>
      </c>
      <c r="N5" s="150">
        <f>M5/L5</f>
        <v>321.8329551153181</v>
      </c>
      <c r="O5" s="152">
        <f>L5-I5</f>
        <v>0</v>
      </c>
      <c r="P5" s="153">
        <f>N5-K5</f>
        <v>-38.1670448846819</v>
      </c>
      <c r="Q5" s="154">
        <f>N5/K5</f>
        <v>0.89398043087588364</v>
      </c>
      <c r="R5" s="302">
        <f>Q21</f>
        <v>0.87844396605550645</v>
      </c>
      <c r="S5" s="155">
        <v>0.20833333333333334</v>
      </c>
      <c r="T5" s="156">
        <v>0.22582175925925926</v>
      </c>
      <c r="U5" s="157"/>
      <c r="V5" s="158">
        <v>25.186979366657727</v>
      </c>
      <c r="W5" s="159"/>
      <c r="X5" s="160"/>
      <c r="Y5" s="305"/>
      <c r="Z5" s="306"/>
      <c r="AA5" s="113">
        <f>M5-J5</f>
        <v>-381.670448846819</v>
      </c>
      <c r="AB5" s="154">
        <f>M5/J5</f>
        <v>0.89398043087588364</v>
      </c>
      <c r="AC5" s="307">
        <f>AB21</f>
        <v>0.87844396605550645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2251</v>
      </c>
      <c r="G6" s="101">
        <f t="shared" si="0"/>
        <v>66449.52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3156.7866732841931</v>
      </c>
      <c r="N6" s="104">
        <f>M6/L6</f>
        <v>286.98060666219936</v>
      </c>
      <c r="O6" s="106">
        <f>L6-I6</f>
        <v>0</v>
      </c>
      <c r="P6" s="107">
        <f>N6-K6</f>
        <v>-40.292120610527888</v>
      </c>
      <c r="Q6" s="108">
        <f>N6/K6</f>
        <v>0.87688518702338702</v>
      </c>
      <c r="R6" s="303"/>
      <c r="S6" s="46">
        <v>0.22916666666666666</v>
      </c>
      <c r="T6" s="47">
        <v>0.2588773148148148</v>
      </c>
      <c r="U6" s="109">
        <v>4.8166666666666469</v>
      </c>
      <c r="V6" s="110">
        <v>42.784012344897874</v>
      </c>
      <c r="W6" s="111"/>
      <c r="X6" s="114"/>
      <c r="Y6" s="294"/>
      <c r="Z6" s="295"/>
      <c r="AA6" s="115">
        <f>M6-J6</f>
        <v>-443.21332671580694</v>
      </c>
      <c r="AB6" s="108">
        <f>M6/J6</f>
        <v>0.87688518702338691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2542</v>
      </c>
      <c r="G7" s="101">
        <f t="shared" si="0"/>
        <v>75878.7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3158.3720070652662</v>
      </c>
      <c r="N7" s="104">
        <f>M7/L7</f>
        <v>287.12472791502421</v>
      </c>
      <c r="O7" s="106">
        <f>L7-I7</f>
        <v>0</v>
      </c>
      <c r="P7" s="107">
        <f>N7-K7</f>
        <v>-40.147999357703043</v>
      </c>
      <c r="Q7" s="108">
        <f>N7/K7</f>
        <v>0.87732555751812957</v>
      </c>
      <c r="R7" s="303"/>
      <c r="S7" s="46">
        <v>0.26249999999999996</v>
      </c>
      <c r="T7" s="47">
        <v>0.29603009259259255</v>
      </c>
      <c r="U7" s="109">
        <v>5.2166666666666295</v>
      </c>
      <c r="V7" s="110">
        <v>48.290701557262203</v>
      </c>
      <c r="W7" s="111"/>
      <c r="X7" s="114"/>
      <c r="Y7" s="294"/>
      <c r="Z7" s="295"/>
      <c r="AA7" s="115">
        <f>M7-J7</f>
        <v>-441.62799293473381</v>
      </c>
      <c r="AB7" s="108">
        <f>M7/J7</f>
        <v>0.87732555751812946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447</v>
      </c>
      <c r="G8" s="101">
        <f t="shared" si="0"/>
        <v>13410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3156.5067607936044</v>
      </c>
      <c r="N8" s="104">
        <f>M8/L8</f>
        <v>286.95516007214587</v>
      </c>
      <c r="O8" s="106">
        <f>L8-I8</f>
        <v>0</v>
      </c>
      <c r="P8" s="107">
        <f>N8-K8</f>
        <v>-40.317567200581379</v>
      </c>
      <c r="Q8" s="108">
        <f>N8/K8</f>
        <v>0.8768074335537791</v>
      </c>
      <c r="R8" s="303"/>
      <c r="S8" s="46">
        <v>0.29999999999999993</v>
      </c>
      <c r="T8" s="47">
        <v>0.30589120370370365</v>
      </c>
      <c r="U8" s="109">
        <v>5.7166666666666277</v>
      </c>
      <c r="V8" s="110">
        <v>8.4967345336073201</v>
      </c>
      <c r="W8" s="111"/>
      <c r="X8" s="114"/>
      <c r="Y8" s="294"/>
      <c r="Z8" s="295"/>
      <c r="AA8" s="115">
        <f>M8-J8</f>
        <v>-443.49323920639563</v>
      </c>
      <c r="AB8" s="108">
        <f>M8/J8</f>
        <v>0.87680743355377899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892</v>
      </c>
      <c r="G9" s="101">
        <f t="shared" si="0"/>
        <v>25484.44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3121.9963967028698</v>
      </c>
      <c r="N9" s="104">
        <f>M9/L9</f>
        <v>260.1663663919058</v>
      </c>
      <c r="O9" s="106">
        <f>L9-I9</f>
        <v>0</v>
      </c>
      <c r="P9" s="107">
        <f>N9-K9</f>
        <v>-39.833633608094203</v>
      </c>
      <c r="Q9" s="108">
        <f>N9/K9</f>
        <v>0.86722122130635271</v>
      </c>
      <c r="R9" s="303"/>
      <c r="S9" s="46">
        <v>0.30902777777777768</v>
      </c>
      <c r="T9" s="47">
        <v>0.32092592592592584</v>
      </c>
      <c r="U9" s="109">
        <v>4.5166666666666</v>
      </c>
      <c r="V9" s="110">
        <v>17.142876928532747</v>
      </c>
      <c r="W9" s="111"/>
      <c r="X9" s="114"/>
      <c r="Y9" s="294"/>
      <c r="Z9" s="295"/>
      <c r="AA9" s="115">
        <f>M9-J9</f>
        <v>-478.00360329713021</v>
      </c>
      <c r="AB9" s="108">
        <f>M9/J9</f>
        <v>0.86722122130635271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3162.3982777998231</v>
      </c>
      <c r="N21" s="136">
        <f>M21/L21</f>
        <v>287.49075252725663</v>
      </c>
      <c r="O21" s="137">
        <f>L21-I21</f>
        <v>0</v>
      </c>
      <c r="P21" s="138">
        <f>N21-K21</f>
        <v>-39.78197474547062</v>
      </c>
      <c r="Q21" s="139">
        <f>N21/K21</f>
        <v>0.87844396605550645</v>
      </c>
      <c r="R21" s="304"/>
      <c r="S21" s="140">
        <v>0.20833333333333334</v>
      </c>
      <c r="T21" s="141">
        <v>0.43608796296296287</v>
      </c>
      <c r="U21" s="142"/>
      <c r="V21" s="164"/>
      <c r="W21" s="165"/>
      <c r="X21" s="136"/>
      <c r="Y21" s="290"/>
      <c r="Z21" s="291"/>
      <c r="AA21" s="166">
        <f>M21-J21</f>
        <v>-437.60172220017694</v>
      </c>
      <c r="AB21" s="139">
        <f>M21/J21</f>
        <v>0.87844396605550645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1713</v>
      </c>
      <c r="G22" s="146">
        <f t="shared" ref="G22:G24" si="5">E22*F22</f>
        <v>31741.890000000003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3039.6452056073936</v>
      </c>
      <c r="N22" s="150">
        <f>M22/L22</f>
        <v>1013.2150685357979</v>
      </c>
      <c r="O22" s="152">
        <f>L22-I22</f>
        <v>0</v>
      </c>
      <c r="P22" s="153">
        <f>N22-K22</f>
        <v>-86.784931464202145</v>
      </c>
      <c r="Q22" s="154">
        <f>N22/K22</f>
        <v>0.92110460775981629</v>
      </c>
      <c r="R22" s="302">
        <f>Q38</f>
        <v>0.92157887993027643</v>
      </c>
      <c r="S22" s="155">
        <v>0.3215277777777778</v>
      </c>
      <c r="T22" s="156">
        <v>0.34500000000000003</v>
      </c>
      <c r="U22" s="157"/>
      <c r="V22" s="110">
        <v>33.813156815274468</v>
      </c>
      <c r="W22" s="159"/>
      <c r="X22" s="160"/>
      <c r="Y22" s="305"/>
      <c r="Z22" s="306"/>
      <c r="AA22" s="113">
        <f>M22-J22</f>
        <v>-260.35479439260644</v>
      </c>
      <c r="AB22" s="154">
        <f>M22/J22</f>
        <v>0.92110460775981629</v>
      </c>
      <c r="AC22" s="307">
        <f>AB38</f>
        <v>0.92157887993027643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2965</v>
      </c>
      <c r="G23" s="101">
        <f t="shared" si="5"/>
        <v>53043.85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3040.456544878436</v>
      </c>
      <c r="N23" s="104">
        <f>M23/L23</f>
        <v>760.11413621960901</v>
      </c>
      <c r="O23" s="106">
        <f>L23-I23</f>
        <v>0</v>
      </c>
      <c r="P23" s="107">
        <f>N23-K23</f>
        <v>-64.885863780390991</v>
      </c>
      <c r="Q23" s="108">
        <f>N23/K23</f>
        <v>0.92135046814498056</v>
      </c>
      <c r="R23" s="303"/>
      <c r="S23" s="46">
        <v>0.34791666666666665</v>
      </c>
      <c r="T23" s="47">
        <v>0.38854166666666667</v>
      </c>
      <c r="U23" s="109">
        <v>5</v>
      </c>
      <c r="V23" s="110">
        <v>58.510949712360656</v>
      </c>
      <c r="W23" s="111"/>
      <c r="X23" s="114"/>
      <c r="Y23" s="294"/>
      <c r="Z23" s="295"/>
      <c r="AA23" s="115">
        <f>M23-J23</f>
        <v>-259.54345512156397</v>
      </c>
      <c r="AB23" s="108">
        <f>M23/J23</f>
        <v>0.92135046814498056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2744</v>
      </c>
      <c r="G24" s="101">
        <f t="shared" si="5"/>
        <v>61246.080000000002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3043.5291608239063</v>
      </c>
      <c r="N24" s="104">
        <f>M24/L24</f>
        <v>608.70583216478121</v>
      </c>
      <c r="O24" s="106">
        <f>L24-I24</f>
        <v>0</v>
      </c>
      <c r="P24" s="107">
        <f>N24-K24</f>
        <v>-51.294167835218786</v>
      </c>
      <c r="Q24" s="108">
        <f>N24/K24</f>
        <v>0.92228156388603211</v>
      </c>
      <c r="R24" s="303"/>
      <c r="S24" s="46">
        <v>0.3923611111111111</v>
      </c>
      <c r="T24" s="47">
        <v>0.4299189814814815</v>
      </c>
      <c r="U24" s="109">
        <v>5.4999999999999805</v>
      </c>
      <c r="V24" s="110">
        <v>54.095095298982024</v>
      </c>
      <c r="W24" s="111"/>
      <c r="X24" s="114"/>
      <c r="Y24" s="294"/>
      <c r="Z24" s="295"/>
      <c r="AA24" s="115">
        <f>M24-J24</f>
        <v>-256.4708391760937</v>
      </c>
      <c r="AB24" s="108">
        <f>M24/J24</f>
        <v>0.92228156388603222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3041.2103037699121</v>
      </c>
      <c r="N38" s="136">
        <f t="shared" ref="N38:N45" si="10">M38/L38</f>
        <v>760.30257594247803</v>
      </c>
      <c r="O38" s="137">
        <f t="shared" ref="O38:O45" si="11">L38-I38</f>
        <v>0</v>
      </c>
      <c r="P38" s="138">
        <f t="shared" ref="P38:P45" si="12">N38-K38</f>
        <v>-64.697424057521971</v>
      </c>
      <c r="Q38" s="139">
        <f t="shared" ref="Q38:Q45" si="13">N38/K38</f>
        <v>0.92157887993027643</v>
      </c>
      <c r="R38" s="304"/>
      <c r="S38" s="140">
        <v>0.3215277777777778</v>
      </c>
      <c r="T38" s="141">
        <v>0.4299189814814815</v>
      </c>
      <c r="U38" s="142"/>
      <c r="V38" s="164"/>
      <c r="W38" s="97"/>
      <c r="X38" s="67"/>
      <c r="Y38" s="290"/>
      <c r="Z38" s="291"/>
      <c r="AA38" s="166">
        <f t="shared" ref="AA38:AA45" si="14">M38-J38</f>
        <v>-258.78969623008788</v>
      </c>
      <c r="AB38" s="139">
        <f t="shared" ref="AB38:AB45" si="15">M38/J38</f>
        <v>0.92157887993027643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1368</v>
      </c>
      <c r="G39" s="146">
        <f t="shared" ref="G39:G45" si="16">E39*F39</f>
        <v>33953.760000000002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3249.2256067804815</v>
      </c>
      <c r="N39" s="150">
        <f t="shared" si="10"/>
        <v>649.84512135609634</v>
      </c>
      <c r="O39" s="152">
        <f t="shared" si="11"/>
        <v>0</v>
      </c>
      <c r="P39" s="153">
        <f t="shared" si="12"/>
        <v>-70.154878643903658</v>
      </c>
      <c r="Q39" s="154">
        <f t="shared" si="13"/>
        <v>0.90256266855013378</v>
      </c>
      <c r="R39" s="302">
        <f>Q55</f>
        <v>0.90700805788545802</v>
      </c>
      <c r="S39" s="155">
        <v>0.25</v>
      </c>
      <c r="T39" s="156">
        <v>0.26753472222222224</v>
      </c>
      <c r="U39" s="157"/>
      <c r="V39" s="158">
        <v>25.261403772245153</v>
      </c>
      <c r="W39" s="159"/>
      <c r="X39" s="160"/>
      <c r="Y39" s="305"/>
      <c r="Z39" s="306"/>
      <c r="AA39" s="113">
        <f t="shared" si="14"/>
        <v>-350.77439321951852</v>
      </c>
      <c r="AB39" s="154">
        <f t="shared" si="15"/>
        <v>0.90256266855013378</v>
      </c>
      <c r="AC39" s="307">
        <f>AB55</f>
        <v>0.90700805788545813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894</v>
      </c>
      <c r="G40" s="101">
        <f t="shared" si="16"/>
        <v>18523.68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3245.4761428160637</v>
      </c>
      <c r="N40" s="104">
        <f t="shared" si="10"/>
        <v>1081.8253809386879</v>
      </c>
      <c r="O40" s="106">
        <f t="shared" si="11"/>
        <v>0</v>
      </c>
      <c r="P40" s="107">
        <f t="shared" si="12"/>
        <v>-118.17461906131211</v>
      </c>
      <c r="Q40" s="108">
        <f t="shared" si="13"/>
        <v>0.90152115078223993</v>
      </c>
      <c r="R40" s="303"/>
      <c r="S40" s="46">
        <v>0.27777777777777779</v>
      </c>
      <c r="T40" s="47">
        <v>0.28924768518518518</v>
      </c>
      <c r="U40" s="109">
        <v>14.749999999999988</v>
      </c>
      <c r="V40" s="110">
        <v>16.527621106916278</v>
      </c>
      <c r="W40" s="111"/>
      <c r="X40" s="114"/>
      <c r="Y40" s="294"/>
      <c r="Z40" s="295"/>
      <c r="AA40" s="115">
        <f t="shared" si="14"/>
        <v>-354.52385718393634</v>
      </c>
      <c r="AB40" s="108">
        <f t="shared" si="15"/>
        <v>0.90152115078223993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920</v>
      </c>
      <c r="G41" s="101">
        <f t="shared" si="16"/>
        <v>16725.599999999999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3243.6832394521157</v>
      </c>
      <c r="N41" s="104">
        <f t="shared" si="10"/>
        <v>1081.2277464840386</v>
      </c>
      <c r="O41" s="106">
        <f t="shared" si="11"/>
        <v>0</v>
      </c>
      <c r="P41" s="107">
        <f t="shared" si="12"/>
        <v>-118.77225351596144</v>
      </c>
      <c r="Q41" s="108">
        <f t="shared" si="13"/>
        <v>0.9010231220700321</v>
      </c>
      <c r="R41" s="303"/>
      <c r="S41" s="46">
        <v>0.2993055555555556</v>
      </c>
      <c r="T41" s="47">
        <v>0.31112268518518521</v>
      </c>
      <c r="U41" s="109">
        <v>14.483333333333412</v>
      </c>
      <c r="V41" s="110">
        <v>17.017691286441313</v>
      </c>
      <c r="W41" s="111"/>
      <c r="X41" s="114"/>
      <c r="Y41" s="294"/>
      <c r="Z41" s="295"/>
      <c r="AA41" s="115">
        <f t="shared" si="14"/>
        <v>-356.31676054788431</v>
      </c>
      <c r="AB41" s="108">
        <f t="shared" si="15"/>
        <v>0.9010231220700321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1371</v>
      </c>
      <c r="G42" s="101">
        <f t="shared" si="16"/>
        <v>23402.97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3045.6638128576251</v>
      </c>
      <c r="N42" s="104">
        <f t="shared" si="10"/>
        <v>1015.2212709525417</v>
      </c>
      <c r="O42" s="106">
        <f t="shared" si="11"/>
        <v>0</v>
      </c>
      <c r="P42" s="107">
        <f t="shared" si="12"/>
        <v>-84.778729047458341</v>
      </c>
      <c r="Q42" s="108">
        <f t="shared" si="13"/>
        <v>0.92292842813867426</v>
      </c>
      <c r="R42" s="303"/>
      <c r="S42" s="46">
        <v>0.32152777777777786</v>
      </c>
      <c r="T42" s="47">
        <v>0.34027777777777785</v>
      </c>
      <c r="U42" s="109">
        <v>14.983333333333411</v>
      </c>
      <c r="V42" s="110">
        <v>27.008890361677413</v>
      </c>
      <c r="W42" s="111"/>
      <c r="X42" s="114"/>
      <c r="Y42" s="294"/>
      <c r="Z42" s="295"/>
      <c r="AA42" s="115">
        <f t="shared" si="14"/>
        <v>-254.33618714237491</v>
      </c>
      <c r="AB42" s="108">
        <f t="shared" si="15"/>
        <v>0.92292842813867426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3585</v>
      </c>
      <c r="G43" s="101">
        <f t="shared" si="16"/>
        <v>50297.549999999996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2765.9903043486265</v>
      </c>
      <c r="N43" s="104">
        <f t="shared" si="10"/>
        <v>921.99676811620884</v>
      </c>
      <c r="O43" s="106">
        <f t="shared" si="11"/>
        <v>0</v>
      </c>
      <c r="P43" s="107">
        <f t="shared" si="12"/>
        <v>-78.003231883791159</v>
      </c>
      <c r="Q43" s="108">
        <f t="shared" si="13"/>
        <v>0.92199676811620879</v>
      </c>
      <c r="R43" s="303"/>
      <c r="S43" s="46">
        <v>0.35000000000000009</v>
      </c>
      <c r="T43" s="47">
        <v>0.40399305555555565</v>
      </c>
      <c r="U43" s="109">
        <v>14.00000000000003</v>
      </c>
      <c r="V43" s="110">
        <v>77.765999274048326</v>
      </c>
      <c r="W43" s="111"/>
      <c r="X43" s="114"/>
      <c r="Y43" s="294"/>
      <c r="Z43" s="295"/>
      <c r="AA43" s="115">
        <f t="shared" si="14"/>
        <v>-234.00969565137348</v>
      </c>
      <c r="AB43" s="108">
        <f t="shared" si="15"/>
        <v>0.92199676811620879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5177</v>
      </c>
      <c r="G44" s="119">
        <f t="shared" si="16"/>
        <v>73927.56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3246.5596433323267</v>
      </c>
      <c r="N44" s="104">
        <f t="shared" si="10"/>
        <v>1082.1865477774422</v>
      </c>
      <c r="O44" s="106">
        <f t="shared" si="11"/>
        <v>0</v>
      </c>
      <c r="P44" s="107">
        <f t="shared" si="12"/>
        <v>-117.81345222255777</v>
      </c>
      <c r="Q44" s="108">
        <f t="shared" si="13"/>
        <v>0.90182212314786847</v>
      </c>
      <c r="R44" s="303"/>
      <c r="S44" s="46">
        <v>0.41319444444444453</v>
      </c>
      <c r="T44" s="118">
        <v>0.47962962962962974</v>
      </c>
      <c r="U44" s="109">
        <v>13.249999999999993</v>
      </c>
      <c r="V44" s="110">
        <v>95.676665185542106</v>
      </c>
      <c r="W44" s="111"/>
      <c r="X44" s="114"/>
      <c r="Y44" s="294"/>
      <c r="Z44" s="295"/>
      <c r="AA44" s="115">
        <f t="shared" si="14"/>
        <v>-353.44035666767331</v>
      </c>
      <c r="AB44" s="108">
        <f t="shared" si="15"/>
        <v>0.90182212314786847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4106</v>
      </c>
      <c r="G45" s="119">
        <f t="shared" si="16"/>
        <v>101664.56000000001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3243.6970570293934</v>
      </c>
      <c r="N45" s="104">
        <f t="shared" si="10"/>
        <v>810.92426425734834</v>
      </c>
      <c r="O45" s="121">
        <f t="shared" si="11"/>
        <v>0</v>
      </c>
      <c r="P45" s="122">
        <f t="shared" si="12"/>
        <v>-89.075735742651659</v>
      </c>
      <c r="Q45" s="123">
        <f t="shared" si="13"/>
        <v>0.90102696028594265</v>
      </c>
      <c r="R45" s="303"/>
      <c r="S45" s="46">
        <v>0.48958333333333343</v>
      </c>
      <c r="T45" s="118">
        <v>0.54232638888888896</v>
      </c>
      <c r="U45" s="109">
        <v>14.333333333333309</v>
      </c>
      <c r="V45" s="110">
        <v>75.950372574440934</v>
      </c>
      <c r="W45" s="111"/>
      <c r="X45" s="114"/>
      <c r="Y45" s="294"/>
      <c r="Z45" s="295"/>
      <c r="AA45" s="115">
        <f t="shared" si="14"/>
        <v>-356.30294297060664</v>
      </c>
      <c r="AB45" s="108">
        <f t="shared" si="15"/>
        <v>0.90102696028594265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3148.6136866595189</v>
      </c>
      <c r="N55" s="136">
        <f t="shared" ref="N55:N62" si="22">M55/L55</f>
        <v>918.34565860902637</v>
      </c>
      <c r="O55" s="137">
        <f t="shared" ref="O55:O62" si="23">L55-I55</f>
        <v>0</v>
      </c>
      <c r="P55" s="138">
        <f t="shared" ref="P55:P62" si="24">N55-K55</f>
        <v>-94.154341390973741</v>
      </c>
      <c r="Q55" s="139">
        <f t="shared" ref="Q55:Q62" si="25">N55/K55</f>
        <v>0.90700805788545802</v>
      </c>
      <c r="R55" s="304"/>
      <c r="S55" s="140">
        <v>0.25</v>
      </c>
      <c r="T55" s="141">
        <v>0.54232638888888896</v>
      </c>
      <c r="U55" s="142"/>
      <c r="V55" s="164"/>
      <c r="W55" s="97"/>
      <c r="X55" s="67"/>
      <c r="Y55" s="290"/>
      <c r="Z55" s="291"/>
      <c r="AA55" s="166">
        <f t="shared" ref="AA55:AA62" si="26">M55-J55</f>
        <v>-322.8148847690527</v>
      </c>
      <c r="AB55" s="139">
        <f t="shared" ref="AB55:AB62" si="27">M55/J55</f>
        <v>0.90700805788545813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1539</v>
      </c>
      <c r="G56" s="146">
        <f t="shared" ref="G56:G62" si="28">E56*F56</f>
        <v>27979.02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3243.9156310719177</v>
      </c>
      <c r="N56" s="150">
        <f t="shared" si="22"/>
        <v>1081.3052103573059</v>
      </c>
      <c r="O56" s="152">
        <f t="shared" si="23"/>
        <v>0</v>
      </c>
      <c r="P56" s="153">
        <f t="shared" si="24"/>
        <v>-118.6947896426941</v>
      </c>
      <c r="Q56" s="154">
        <f t="shared" si="25"/>
        <v>0.90108767529775491</v>
      </c>
      <c r="R56" s="302">
        <f>Q72</f>
        <v>0.90456720688462366</v>
      </c>
      <c r="S56" s="155">
        <v>0.25</v>
      </c>
      <c r="T56" s="156">
        <v>0.26975694444444442</v>
      </c>
      <c r="U56" s="157"/>
      <c r="V56" s="158">
        <v>28.465598524055082</v>
      </c>
      <c r="W56" s="156"/>
      <c r="X56" s="167"/>
      <c r="Y56" s="305"/>
      <c r="Z56" s="306"/>
      <c r="AA56" s="113">
        <f t="shared" si="26"/>
        <v>-356.08436892808231</v>
      </c>
      <c r="AB56" s="154">
        <f t="shared" si="27"/>
        <v>0.90108767529775491</v>
      </c>
      <c r="AC56" s="307">
        <f>AB72</f>
        <v>0.90456720688462366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1404</v>
      </c>
      <c r="G57" s="101">
        <f t="shared" si="28"/>
        <v>42120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3245.137784454223</v>
      </c>
      <c r="N57" s="104">
        <f t="shared" si="22"/>
        <v>811.28444611355576</v>
      </c>
      <c r="O57" s="106">
        <f t="shared" si="23"/>
        <v>0</v>
      </c>
      <c r="P57" s="107">
        <f t="shared" si="24"/>
        <v>-88.715553886444241</v>
      </c>
      <c r="Q57" s="108">
        <f t="shared" si="25"/>
        <v>0.90142716234839526</v>
      </c>
      <c r="R57" s="303"/>
      <c r="S57" s="46">
        <v>0.27986111111111112</v>
      </c>
      <c r="T57" s="47">
        <v>0.29788194444444444</v>
      </c>
      <c r="U57" s="109">
        <v>14.550000000000036</v>
      </c>
      <c r="V57" s="110">
        <v>25.958836140502346</v>
      </c>
      <c r="W57" s="111"/>
      <c r="X57" s="13"/>
      <c r="Y57" s="294"/>
      <c r="Z57" s="295"/>
      <c r="AA57" s="115">
        <f t="shared" si="26"/>
        <v>-354.86221554577696</v>
      </c>
      <c r="AB57" s="108">
        <f t="shared" si="27"/>
        <v>0.90142716234839526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1467</v>
      </c>
      <c r="G58" s="101">
        <f t="shared" si="28"/>
        <v>44010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3046.432336887151</v>
      </c>
      <c r="N58" s="104">
        <f t="shared" si="22"/>
        <v>761.60808422178775</v>
      </c>
      <c r="O58" s="106">
        <f t="shared" si="23"/>
        <v>0</v>
      </c>
      <c r="P58" s="107">
        <f t="shared" si="24"/>
        <v>-63.391915778212251</v>
      </c>
      <c r="Q58" s="108">
        <f t="shared" si="25"/>
        <v>0.92316131420822756</v>
      </c>
      <c r="R58" s="303"/>
      <c r="S58" s="46">
        <v>0.30694444444444446</v>
      </c>
      <c r="T58" s="47">
        <v>0.32700231481481484</v>
      </c>
      <c r="U58" s="109">
        <v>13.050000000000042</v>
      </c>
      <c r="V58" s="110">
        <v>28.892813056842403</v>
      </c>
      <c r="W58" s="111"/>
      <c r="X58" s="13"/>
      <c r="Y58" s="294"/>
      <c r="Z58" s="295"/>
      <c r="AA58" s="115">
        <f t="shared" si="26"/>
        <v>-253.567663112849</v>
      </c>
      <c r="AB58" s="108">
        <f t="shared" si="27"/>
        <v>0.92316131420822756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3669</v>
      </c>
      <c r="G59" s="101">
        <f t="shared" si="28"/>
        <v>87322.2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3250.5474729861362</v>
      </c>
      <c r="N59" s="104">
        <f t="shared" si="22"/>
        <v>812.63686824653405</v>
      </c>
      <c r="O59" s="106">
        <f t="shared" si="23"/>
        <v>0</v>
      </c>
      <c r="P59" s="107">
        <f t="shared" si="24"/>
        <v>-87.36313175346595</v>
      </c>
      <c r="Q59" s="108">
        <f t="shared" si="25"/>
        <v>0.90292985360726008</v>
      </c>
      <c r="R59" s="303"/>
      <c r="S59" s="46">
        <v>0.33611111111111114</v>
      </c>
      <c r="T59" s="47">
        <v>0.38313657407407409</v>
      </c>
      <c r="U59" s="109">
        <v>13.116666666666665</v>
      </c>
      <c r="V59" s="110">
        <v>67.7239762930664</v>
      </c>
      <c r="W59" s="111"/>
      <c r="X59" s="114"/>
      <c r="Y59" s="294"/>
      <c r="Z59" s="295"/>
      <c r="AA59" s="115">
        <f t="shared" si="26"/>
        <v>-349.4525270138638</v>
      </c>
      <c r="AB59" s="108">
        <f t="shared" si="27"/>
        <v>0.90292985360726008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1183</v>
      </c>
      <c r="G60" s="101">
        <f t="shared" si="28"/>
        <v>29610.49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3247.990223840246</v>
      </c>
      <c r="N60" s="104">
        <f t="shared" si="22"/>
        <v>649.59804476804925</v>
      </c>
      <c r="O60" s="106">
        <f t="shared" si="23"/>
        <v>0</v>
      </c>
      <c r="P60" s="107">
        <f t="shared" si="24"/>
        <v>-70.401955231950751</v>
      </c>
      <c r="Q60" s="108">
        <f t="shared" si="25"/>
        <v>0.90221950662229067</v>
      </c>
      <c r="R60" s="303"/>
      <c r="S60" s="46">
        <v>0.3930555555555556</v>
      </c>
      <c r="T60" s="47">
        <v>0.4082291666666667</v>
      </c>
      <c r="U60" s="109">
        <v>14.283333333333381</v>
      </c>
      <c r="V60" s="110">
        <v>21.853514052784657</v>
      </c>
      <c r="W60" s="111"/>
      <c r="X60" s="114"/>
      <c r="Y60" s="294"/>
      <c r="Z60" s="295"/>
      <c r="AA60" s="115">
        <f t="shared" si="26"/>
        <v>-352.00977615975398</v>
      </c>
      <c r="AB60" s="108">
        <f t="shared" si="27"/>
        <v>0.90221950662229056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2371</v>
      </c>
      <c r="G61" s="119">
        <f t="shared" si="28"/>
        <v>65155.08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3243.2868015640743</v>
      </c>
      <c r="N61" s="104">
        <f t="shared" si="22"/>
        <v>648.65736031281483</v>
      </c>
      <c r="O61" s="106">
        <f t="shared" si="23"/>
        <v>0</v>
      </c>
      <c r="P61" s="107">
        <f t="shared" si="24"/>
        <v>-71.342639687185169</v>
      </c>
      <c r="Q61" s="108">
        <f t="shared" si="25"/>
        <v>0.90091300043446509</v>
      </c>
      <c r="R61" s="303"/>
      <c r="S61" s="46">
        <v>0.41805555555555562</v>
      </c>
      <c r="T61" s="118">
        <v>0.4485069444444445</v>
      </c>
      <c r="U61" s="109">
        <v>14.150000000000054</v>
      </c>
      <c r="V61" s="110">
        <v>43.862910899953455</v>
      </c>
      <c r="W61" s="111"/>
      <c r="X61" s="49"/>
      <c r="Y61" s="294"/>
      <c r="Z61" s="295"/>
      <c r="AA61" s="115">
        <f t="shared" si="26"/>
        <v>-356.71319843592573</v>
      </c>
      <c r="AB61" s="108">
        <f t="shared" si="27"/>
        <v>0.90091300043446509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4275</v>
      </c>
      <c r="G62" s="119">
        <f t="shared" si="28"/>
        <v>71221.5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3246.4132006233808</v>
      </c>
      <c r="N62" s="104">
        <f t="shared" si="22"/>
        <v>649.28264012467616</v>
      </c>
      <c r="O62" s="121">
        <f t="shared" si="23"/>
        <v>0</v>
      </c>
      <c r="P62" s="122">
        <f t="shared" si="24"/>
        <v>-70.717359875323837</v>
      </c>
      <c r="Q62" s="123">
        <f t="shared" si="25"/>
        <v>0.90178144461760579</v>
      </c>
      <c r="R62" s="303"/>
      <c r="S62" s="46">
        <v>0.45763888888888898</v>
      </c>
      <c r="T62" s="118">
        <v>0.51250000000000007</v>
      </c>
      <c r="U62" s="109">
        <v>13.150000000000057</v>
      </c>
      <c r="V62" s="110">
        <v>79.010275078584115</v>
      </c>
      <c r="W62" s="111"/>
      <c r="X62" s="114"/>
      <c r="Y62" s="294"/>
      <c r="Z62" s="295"/>
      <c r="AA62" s="115">
        <f t="shared" si="26"/>
        <v>-353.58679937661918</v>
      </c>
      <c r="AB62" s="108">
        <f t="shared" si="27"/>
        <v>0.90178144461760579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3217.6747787753043</v>
      </c>
      <c r="N72" s="136">
        <f>M72/L72</f>
        <v>750.79078171423771</v>
      </c>
      <c r="O72" s="137">
        <f>L72-I72</f>
        <v>0</v>
      </c>
      <c r="P72" s="138">
        <f>N72-K72</f>
        <v>-79.209218285762404</v>
      </c>
      <c r="Q72" s="139">
        <f>N72/K72</f>
        <v>0.90456720688462366</v>
      </c>
      <c r="R72" s="304"/>
      <c r="S72" s="140">
        <v>0.25</v>
      </c>
      <c r="T72" s="141">
        <v>0.51250000000000007</v>
      </c>
      <c r="U72" s="142"/>
      <c r="V72" s="164"/>
      <c r="W72" s="165"/>
      <c r="X72" s="136"/>
      <c r="Y72" s="290"/>
      <c r="Z72" s="291"/>
      <c r="AA72" s="166">
        <f>M72-J72</f>
        <v>-339.46807836755306</v>
      </c>
      <c r="AB72" s="139">
        <f>M72/J72</f>
        <v>0.90456720688462366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1082</v>
      </c>
      <c r="G73" s="146">
        <f t="shared" ref="G73" si="33">E73*F73</f>
        <v>30912.74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3121.8716241780307</v>
      </c>
      <c r="N73" s="150">
        <f>M73/L73</f>
        <v>260.15596868150254</v>
      </c>
      <c r="O73" s="152">
        <f>L73-I73</f>
        <v>0</v>
      </c>
      <c r="P73" s="153">
        <f>N73-K73</f>
        <v>-39.844031318497457</v>
      </c>
      <c r="Q73" s="154">
        <f>N73/K73</f>
        <v>0.86718656227167512</v>
      </c>
      <c r="R73" s="302">
        <f>Q89</f>
        <v>0.86718656227167512</v>
      </c>
      <c r="S73" s="155">
        <v>0.70833333333333337</v>
      </c>
      <c r="T73" s="156">
        <v>0.7227662037037037</v>
      </c>
      <c r="U73" s="157"/>
      <c r="V73" s="158">
        <v>20.795217681986852</v>
      </c>
      <c r="W73" s="156"/>
      <c r="X73" s="167"/>
      <c r="Y73" s="305"/>
      <c r="Z73" s="306"/>
      <c r="AA73" s="113">
        <f>M73-J73</f>
        <v>-478.12837582196926</v>
      </c>
      <c r="AB73" s="154">
        <f>M73/J73</f>
        <v>0.86718656227167523</v>
      </c>
      <c r="AC73" s="307">
        <f>AB89</f>
        <v>0.86718656227167523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3121.8716241780307</v>
      </c>
      <c r="N89" s="136">
        <f>M89/L89</f>
        <v>260.15596868150254</v>
      </c>
      <c r="O89" s="137">
        <f>L89-I89</f>
        <v>0</v>
      </c>
      <c r="P89" s="138">
        <f>N89-K89</f>
        <v>-39.844031318497457</v>
      </c>
      <c r="Q89" s="139">
        <f>N89/K89</f>
        <v>0.86718656227167512</v>
      </c>
      <c r="R89" s="304"/>
      <c r="S89" s="140">
        <v>0.70833333333333337</v>
      </c>
      <c r="T89" s="141">
        <v>0.7227662037037037</v>
      </c>
      <c r="U89" s="142"/>
      <c r="V89" s="164"/>
      <c r="W89" s="165"/>
      <c r="X89" s="136"/>
      <c r="Y89" s="290"/>
      <c r="Z89" s="291"/>
      <c r="AA89" s="166">
        <f>M89-J89</f>
        <v>-478.12837582196926</v>
      </c>
      <c r="AB89" s="139">
        <f>M89/J89</f>
        <v>0.86718656227167523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983</v>
      </c>
      <c r="G90" s="146">
        <f t="shared" ref="G90:G93" si="37">E90*F90</f>
        <v>24122.82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2767.6225706220262</v>
      </c>
      <c r="N90" s="150">
        <f>M90/L90</f>
        <v>691.90564265550654</v>
      </c>
      <c r="O90" s="152">
        <f>L90-I90</f>
        <v>0</v>
      </c>
      <c r="P90" s="153">
        <f>N90-K90</f>
        <v>-58.09435734449346</v>
      </c>
      <c r="Q90" s="154">
        <f>N90/K90</f>
        <v>0.92254085687400877</v>
      </c>
      <c r="R90" s="302">
        <f>Q106</f>
        <v>0.92222756153531571</v>
      </c>
      <c r="S90" s="155">
        <v>0.70833333333333337</v>
      </c>
      <c r="T90" s="156">
        <v>0.72312500000000002</v>
      </c>
      <c r="U90" s="157"/>
      <c r="V90" s="158">
        <v>21.310709280255718</v>
      </c>
      <c r="W90" s="159"/>
      <c r="X90" s="160"/>
      <c r="Y90" s="305"/>
      <c r="Z90" s="306"/>
      <c r="AA90" s="113">
        <f>M90-J90</f>
        <v>-232.37742937797384</v>
      </c>
      <c r="AB90" s="154">
        <f>M90/J90</f>
        <v>0.92254085687400877</v>
      </c>
      <c r="AC90" s="307">
        <f>AB106</f>
        <v>0.92222756153531571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765</v>
      </c>
      <c r="G91" s="101">
        <f t="shared" si="37"/>
        <v>18612.449999999997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2768.0073527261693</v>
      </c>
      <c r="N91" s="104">
        <f>M91/L91</f>
        <v>692.00183818154233</v>
      </c>
      <c r="O91" s="106">
        <f>L91-I91</f>
        <v>0</v>
      </c>
      <c r="P91" s="107">
        <f>N91-K91</f>
        <v>-57.998161818457675</v>
      </c>
      <c r="Q91" s="108">
        <f>N91/K91</f>
        <v>0.92266911757538972</v>
      </c>
      <c r="R91" s="303"/>
      <c r="S91" s="46">
        <v>0.72638888888888886</v>
      </c>
      <c r="T91" s="47">
        <v>0.73789351851851848</v>
      </c>
      <c r="U91" s="109">
        <v>4.6999999999999353</v>
      </c>
      <c r="V91" s="110">
        <v>16.582325894038458</v>
      </c>
      <c r="W91" s="111"/>
      <c r="X91" s="114"/>
      <c r="Y91" s="294"/>
      <c r="Z91" s="295"/>
      <c r="AA91" s="115">
        <f>M91-J91</f>
        <v>-231.9926472738307</v>
      </c>
      <c r="AB91" s="108">
        <f>M91/J91</f>
        <v>0.92266911757538972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2447</v>
      </c>
      <c r="G92" s="101">
        <f t="shared" si="37"/>
        <v>54617.04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3042.3332460988499</v>
      </c>
      <c r="N92" s="104">
        <f>M92/L92</f>
        <v>608.46664921977003</v>
      </c>
      <c r="O92" s="106">
        <f>L92-I92</f>
        <v>0</v>
      </c>
      <c r="P92" s="107">
        <f>N92-K92</f>
        <v>-51.533350780229966</v>
      </c>
      <c r="Q92" s="108">
        <f>N92/K92</f>
        <v>0.92191916548450004</v>
      </c>
      <c r="R92" s="303"/>
      <c r="S92" s="46">
        <v>0.74166666666666659</v>
      </c>
      <c r="T92" s="47">
        <v>0.77517361111111105</v>
      </c>
      <c r="U92" s="109">
        <v>5.4333333333332767</v>
      </c>
      <c r="V92" s="110">
        <v>48.259013107214884</v>
      </c>
      <c r="W92" s="111"/>
      <c r="X92" s="114"/>
      <c r="Y92" s="294"/>
      <c r="Z92" s="295"/>
      <c r="AA92" s="115">
        <f>M92-J92</f>
        <v>-257.66675390115006</v>
      </c>
      <c r="AB92" s="108">
        <f>M92/J92</f>
        <v>0.92191916548450004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4393</v>
      </c>
      <c r="G93" s="101">
        <f t="shared" si="37"/>
        <v>78590.77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3042.104105897934</v>
      </c>
      <c r="N93" s="104">
        <f>M93/L93</f>
        <v>760.5260264744835</v>
      </c>
      <c r="O93" s="106">
        <f>L93-I93</f>
        <v>0</v>
      </c>
      <c r="P93" s="107">
        <f>N93-K93</f>
        <v>-64.473973525516499</v>
      </c>
      <c r="Q93" s="108">
        <f>N93/K93</f>
        <v>0.92184972905997997</v>
      </c>
      <c r="R93" s="303"/>
      <c r="S93" s="46">
        <v>0.77916666666666656</v>
      </c>
      <c r="T93" s="47">
        <v>0.8393287037037036</v>
      </c>
      <c r="U93" s="109">
        <v>5.7499999999999396</v>
      </c>
      <c r="V93" s="110">
        <v>86.643977597275367</v>
      </c>
      <c r="W93" s="111"/>
      <c r="X93" s="114"/>
      <c r="Y93" s="294"/>
      <c r="Z93" s="295"/>
      <c r="AA93" s="115">
        <f>M93-J93</f>
        <v>-257.89589410206599</v>
      </c>
      <c r="AB93" s="108">
        <f>M93/J93</f>
        <v>0.92184972905997997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2905.0168188362445</v>
      </c>
      <c r="N106" s="136">
        <f t="shared" ref="N106:N116" si="42">M106/L106</f>
        <v>683.53336913793987</v>
      </c>
      <c r="O106" s="137">
        <f t="shared" ref="O106:O116" si="43">L106-I106</f>
        <v>0</v>
      </c>
      <c r="P106" s="138">
        <f t="shared" ref="P106:P116" si="44">N106-K106</f>
        <v>-57.643101450295376</v>
      </c>
      <c r="Q106" s="139">
        <f t="shared" ref="Q106:Q116" si="45">N106/K106</f>
        <v>0.92222756153531571</v>
      </c>
      <c r="R106" s="304"/>
      <c r="S106" s="140">
        <v>0.70833333333333337</v>
      </c>
      <c r="T106" s="141">
        <v>0.8393287037037036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-244.98318116375549</v>
      </c>
      <c r="AB106" s="139">
        <f t="shared" ref="AB106:AB116" si="47">M106/J106</f>
        <v>0.92222756153531571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673</v>
      </c>
      <c r="G107" s="146">
        <f t="shared" ref="G107:G116" si="48">E107*F107</f>
        <v>12235.14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2766.596419715856</v>
      </c>
      <c r="N107" s="150">
        <f t="shared" si="42"/>
        <v>922.19880657195199</v>
      </c>
      <c r="O107" s="152">
        <f t="shared" si="43"/>
        <v>0</v>
      </c>
      <c r="P107" s="153">
        <f t="shared" si="44"/>
        <v>-77.801193428048009</v>
      </c>
      <c r="Q107" s="154">
        <f t="shared" si="45"/>
        <v>0.92219880657195197</v>
      </c>
      <c r="R107" s="302">
        <f>Q123</f>
        <v>0.90877191585972439</v>
      </c>
      <c r="S107" s="155">
        <v>0.70833333333333337</v>
      </c>
      <c r="T107" s="156">
        <v>0.71846064814814814</v>
      </c>
      <c r="U107" s="157"/>
      <c r="V107" s="158">
        <v>14.595551310713846</v>
      </c>
      <c r="W107" s="159"/>
      <c r="X107" s="160"/>
      <c r="Y107" s="305"/>
      <c r="Z107" s="306"/>
      <c r="AA107" s="113">
        <f t="shared" si="46"/>
        <v>-233.40358028414403</v>
      </c>
      <c r="AB107" s="154">
        <f t="shared" si="47"/>
        <v>0.92219880657195197</v>
      </c>
      <c r="AC107" s="307">
        <f>AB123</f>
        <v>0.90877191585972439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441</v>
      </c>
      <c r="G108" s="101">
        <f t="shared" si="48"/>
        <v>8017.38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3243.0111194961346</v>
      </c>
      <c r="N108" s="104">
        <f t="shared" si="42"/>
        <v>1081.0037064987116</v>
      </c>
      <c r="O108" s="106">
        <f t="shared" si="43"/>
        <v>0</v>
      </c>
      <c r="P108" s="107">
        <f t="shared" si="44"/>
        <v>-118.99629350128839</v>
      </c>
      <c r="Q108" s="108">
        <f t="shared" si="45"/>
        <v>0.90083642208225967</v>
      </c>
      <c r="R108" s="303"/>
      <c r="S108" s="46">
        <v>0.72777777777777775</v>
      </c>
      <c r="T108" s="47">
        <v>0.73343749999999996</v>
      </c>
      <c r="U108" s="109">
        <v>13.416666666666632</v>
      </c>
      <c r="V108" s="110">
        <v>8.1590839577852208</v>
      </c>
      <c r="W108" s="111"/>
      <c r="X108" s="114"/>
      <c r="Y108" s="294"/>
      <c r="Z108" s="295"/>
      <c r="AA108" s="115">
        <f t="shared" si="46"/>
        <v>-356.9888805038654</v>
      </c>
      <c r="AB108" s="108">
        <f t="shared" si="47"/>
        <v>0.90083642208225956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1456</v>
      </c>
      <c r="G109" s="101">
        <f t="shared" si="48"/>
        <v>36050.560000000005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3247.244750144358</v>
      </c>
      <c r="N109" s="104">
        <f t="shared" si="42"/>
        <v>811.81118753608951</v>
      </c>
      <c r="O109" s="106">
        <f t="shared" si="43"/>
        <v>0</v>
      </c>
      <c r="P109" s="107">
        <f t="shared" si="44"/>
        <v>-88.188812463910494</v>
      </c>
      <c r="Q109" s="108">
        <f t="shared" si="45"/>
        <v>0.90201243059565506</v>
      </c>
      <c r="R109" s="303"/>
      <c r="S109" s="46">
        <v>0.74305555555555547</v>
      </c>
      <c r="T109" s="47">
        <v>0.76173611111111106</v>
      </c>
      <c r="U109" s="109">
        <v>13.849999999999927</v>
      </c>
      <c r="V109" s="110">
        <v>26.902807371115578</v>
      </c>
      <c r="W109" s="111"/>
      <c r="X109" s="114"/>
      <c r="Y109" s="294"/>
      <c r="Z109" s="295"/>
      <c r="AA109" s="115">
        <f t="shared" si="46"/>
        <v>-352.75524985564198</v>
      </c>
      <c r="AB109" s="108">
        <f t="shared" si="47"/>
        <v>0.90201243059565506</v>
      </c>
      <c r="AC109" s="308"/>
    </row>
    <row r="110" spans="1:29" ht="15.75" customHeight="1">
      <c r="A110" s="311"/>
      <c r="B110" s="98" t="s">
        <v>118</v>
      </c>
      <c r="C110" s="292" t="s">
        <v>139</v>
      </c>
      <c r="D110" s="293"/>
      <c r="E110" s="99">
        <v>14.03</v>
      </c>
      <c r="F110" s="100">
        <v>2392</v>
      </c>
      <c r="G110" s="101">
        <f t="shared" si="48"/>
        <v>33559.760000000002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2763.477445200283</v>
      </c>
      <c r="N110" s="104">
        <f t="shared" si="42"/>
        <v>921.1591484000943</v>
      </c>
      <c r="O110" s="106">
        <f t="shared" si="43"/>
        <v>0</v>
      </c>
      <c r="P110" s="107">
        <f t="shared" si="44"/>
        <v>-78.840851599905704</v>
      </c>
      <c r="Q110" s="108">
        <f t="shared" si="45"/>
        <v>0.92115914840009427</v>
      </c>
      <c r="R110" s="303"/>
      <c r="S110" s="46">
        <v>0.7715277777777777</v>
      </c>
      <c r="T110" s="47">
        <v>0.80759259259259253</v>
      </c>
      <c r="U110" s="109">
        <v>14.099999999999966</v>
      </c>
      <c r="V110" s="110">
        <v>51.934565360492165</v>
      </c>
      <c r="W110" s="111"/>
      <c r="X110" s="114"/>
      <c r="Y110" s="294"/>
      <c r="Z110" s="295"/>
      <c r="AA110" s="115">
        <f t="shared" si="46"/>
        <v>-236.522554799717</v>
      </c>
      <c r="AB110" s="108">
        <f t="shared" si="47"/>
        <v>0.92115914840009439</v>
      </c>
      <c r="AC110" s="308"/>
    </row>
    <row r="111" spans="1:29" ht="15.75" customHeight="1">
      <c r="A111" s="311"/>
      <c r="B111" s="98" t="s">
        <v>118</v>
      </c>
      <c r="C111" s="292" t="s">
        <v>141</v>
      </c>
      <c r="D111" s="293"/>
      <c r="E111" s="99">
        <v>14.28</v>
      </c>
      <c r="F111" s="100">
        <v>3148</v>
      </c>
      <c r="G111" s="101">
        <f t="shared" si="48"/>
        <v>44953.439999999995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3247.0384518867386</v>
      </c>
      <c r="N111" s="104">
        <f t="shared" si="42"/>
        <v>1082.3461506289129</v>
      </c>
      <c r="O111" s="106">
        <f t="shared" si="43"/>
        <v>0</v>
      </c>
      <c r="P111" s="107">
        <f t="shared" si="44"/>
        <v>-117.65384937108706</v>
      </c>
      <c r="Q111" s="108">
        <f t="shared" si="45"/>
        <v>0.90195512552409407</v>
      </c>
      <c r="R111" s="303"/>
      <c r="S111" s="46">
        <v>0.81666666666666654</v>
      </c>
      <c r="T111" s="47">
        <v>0.85706018518518501</v>
      </c>
      <c r="U111" s="109">
        <v>13.066666666666578</v>
      </c>
      <c r="V111" s="110">
        <v>58.169930168288758</v>
      </c>
      <c r="W111" s="111"/>
      <c r="X111" s="114"/>
      <c r="Y111" s="294"/>
      <c r="Z111" s="295"/>
      <c r="AA111" s="115">
        <f t="shared" si="46"/>
        <v>-352.96154811326141</v>
      </c>
      <c r="AB111" s="108">
        <f t="shared" si="47"/>
        <v>0.90195512552409407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853</v>
      </c>
      <c r="G112" s="119">
        <f t="shared" si="48"/>
        <v>15507.539999999999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2766.5964197158564</v>
      </c>
      <c r="N112" s="104">
        <f t="shared" si="42"/>
        <v>922.1988065719521</v>
      </c>
      <c r="O112" s="106">
        <f t="shared" si="43"/>
        <v>0</v>
      </c>
      <c r="P112" s="107">
        <f t="shared" si="44"/>
        <v>-77.801193428047895</v>
      </c>
      <c r="Q112" s="108">
        <f t="shared" si="45"/>
        <v>0.92219880657195208</v>
      </c>
      <c r="R112" s="303"/>
      <c r="S112" s="46">
        <v>0.86666666666666647</v>
      </c>
      <c r="T112" s="118">
        <v>0.87950231481481467</v>
      </c>
      <c r="U112" s="109">
        <v>13.833333333333311</v>
      </c>
      <c r="V112" s="110">
        <v>18.499264885644738</v>
      </c>
      <c r="W112" s="111"/>
      <c r="X112" s="114"/>
      <c r="Y112" s="294"/>
      <c r="Z112" s="295"/>
      <c r="AA112" s="115">
        <f t="shared" si="46"/>
        <v>-233.40358028414357</v>
      </c>
      <c r="AB112" s="108">
        <f t="shared" si="47"/>
        <v>0.92219880657195219</v>
      </c>
      <c r="AC112" s="308"/>
    </row>
    <row r="113" spans="1:29" ht="15.75" customHeight="1">
      <c r="A113" s="311"/>
      <c r="B113" s="98" t="s">
        <v>118</v>
      </c>
      <c r="C113" s="292" t="s">
        <v>144</v>
      </c>
      <c r="D113" s="293"/>
      <c r="E113" s="99">
        <v>18.18</v>
      </c>
      <c r="F113" s="100">
        <v>557</v>
      </c>
      <c r="G113" s="119">
        <f t="shared" si="48"/>
        <v>10126.26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3243.0111194961341</v>
      </c>
      <c r="N113" s="104">
        <f t="shared" si="42"/>
        <v>1081.0037064987114</v>
      </c>
      <c r="O113" s="121">
        <f t="shared" si="43"/>
        <v>0</v>
      </c>
      <c r="P113" s="122">
        <f t="shared" si="44"/>
        <v>-118.99629350128862</v>
      </c>
      <c r="Q113" s="123">
        <f t="shared" si="45"/>
        <v>0.90083642208225945</v>
      </c>
      <c r="R113" s="303"/>
      <c r="S113" s="46">
        <v>0.88958333333333306</v>
      </c>
      <c r="T113" s="118">
        <v>0.89673611111111085</v>
      </c>
      <c r="U113" s="109">
        <v>14.516666666666485</v>
      </c>
      <c r="V113" s="110">
        <v>10.305237561193579</v>
      </c>
      <c r="W113" s="111"/>
      <c r="X113" s="114"/>
      <c r="Y113" s="294"/>
      <c r="Z113" s="295"/>
      <c r="AA113" s="115">
        <f t="shared" si="46"/>
        <v>-356.98888050386586</v>
      </c>
      <c r="AB113" s="108">
        <f t="shared" si="47"/>
        <v>0.90083642208225945</v>
      </c>
      <c r="AC113" s="308"/>
    </row>
    <row r="114" spans="1:29" ht="15.75" customHeight="1">
      <c r="A114" s="311"/>
      <c r="B114" s="98" t="s">
        <v>118</v>
      </c>
      <c r="C114" s="292" t="s">
        <v>227</v>
      </c>
      <c r="D114" s="293"/>
      <c r="E114" s="99">
        <v>24.76</v>
      </c>
      <c r="F114" s="100">
        <v>1943</v>
      </c>
      <c r="G114" s="119">
        <f t="shared" si="48"/>
        <v>48108.68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3247.244750144358</v>
      </c>
      <c r="N114" s="104">
        <f t="shared" si="42"/>
        <v>811.81118753608951</v>
      </c>
      <c r="O114" s="121">
        <f t="shared" si="43"/>
        <v>0</v>
      </c>
      <c r="P114" s="122">
        <f t="shared" si="44"/>
        <v>-88.188812463910494</v>
      </c>
      <c r="Q114" s="123">
        <f t="shared" si="45"/>
        <v>0.90201243059565506</v>
      </c>
      <c r="R114" s="303"/>
      <c r="S114" s="46">
        <v>0.90694444444444411</v>
      </c>
      <c r="T114" s="118">
        <v>0.93187499999999968</v>
      </c>
      <c r="U114" s="109">
        <v>14.6999999999999</v>
      </c>
      <c r="V114" s="110">
        <v>35.901205166262066</v>
      </c>
      <c r="W114" s="111"/>
      <c r="X114" s="114"/>
      <c r="Y114" s="294"/>
      <c r="Z114" s="295"/>
      <c r="AA114" s="115">
        <f t="shared" si="46"/>
        <v>-352.75524985564198</v>
      </c>
      <c r="AB114" s="108">
        <f t="shared" si="47"/>
        <v>0.90201243059565506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3737</v>
      </c>
      <c r="G115" s="119">
        <f t="shared" si="48"/>
        <v>52430.11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2763.477445200283</v>
      </c>
      <c r="N115" s="104">
        <f t="shared" si="42"/>
        <v>921.1591484000943</v>
      </c>
      <c r="O115" s="121">
        <f t="shared" si="43"/>
        <v>0</v>
      </c>
      <c r="P115" s="122">
        <f t="shared" si="44"/>
        <v>-78.840851599905704</v>
      </c>
      <c r="Q115" s="123">
        <f t="shared" si="45"/>
        <v>0.92115914840009427</v>
      </c>
      <c r="R115" s="303"/>
      <c r="S115" s="46">
        <v>0.94166666666666632</v>
      </c>
      <c r="T115" s="118">
        <v>0.99800925925925887</v>
      </c>
      <c r="U115" s="109">
        <v>14.099999999999966</v>
      </c>
      <c r="V115" s="110">
        <v>81.136902488360874</v>
      </c>
      <c r="W115" s="111"/>
      <c r="X115" s="114"/>
      <c r="Y115" s="294"/>
      <c r="Z115" s="295"/>
      <c r="AA115" s="115">
        <f t="shared" si="46"/>
        <v>-236.522554799717</v>
      </c>
      <c r="AB115" s="108">
        <f t="shared" si="47"/>
        <v>0.92115914840009439</v>
      </c>
      <c r="AC115" s="308"/>
    </row>
    <row r="116" spans="1:29" ht="15.75" customHeight="1">
      <c r="A116" s="311"/>
      <c r="B116" s="98" t="s">
        <v>118</v>
      </c>
      <c r="C116" s="292" t="s">
        <v>141</v>
      </c>
      <c r="D116" s="293"/>
      <c r="E116" s="99">
        <v>14.28</v>
      </c>
      <c r="F116" s="100">
        <v>4944</v>
      </c>
      <c r="G116" s="119">
        <f t="shared" si="48"/>
        <v>70600.319999999992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3247.0384518867386</v>
      </c>
      <c r="N116" s="104">
        <f t="shared" si="42"/>
        <v>1082.3461506289129</v>
      </c>
      <c r="O116" s="121">
        <f t="shared" si="43"/>
        <v>0</v>
      </c>
      <c r="P116" s="122">
        <f t="shared" si="44"/>
        <v>-117.65384937108706</v>
      </c>
      <c r="Q116" s="123">
        <f t="shared" si="45"/>
        <v>0.90195512552409407</v>
      </c>
      <c r="R116" s="303"/>
      <c r="S116" s="46">
        <v>1.0076388888888885</v>
      </c>
      <c r="T116" s="118">
        <v>1.0710763888888886</v>
      </c>
      <c r="U116" s="109">
        <v>13.866666666666703</v>
      </c>
      <c r="V116" s="110">
        <v>91.357094902166324</v>
      </c>
      <c r="W116" s="111"/>
      <c r="X116" s="114"/>
      <c r="Y116" s="294"/>
      <c r="Z116" s="295"/>
      <c r="AA116" s="115">
        <f t="shared" si="46"/>
        <v>-352.96154811326141</v>
      </c>
      <c r="AB116" s="108">
        <f t="shared" si="47"/>
        <v>0.90195512552409407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3053.4736372886741</v>
      </c>
      <c r="N123" s="136">
        <f t="shared" ref="N123:N137" si="53">M123/L123</f>
        <v>954.21051165271058</v>
      </c>
      <c r="O123" s="137">
        <f t="shared" ref="O123:O137" si="54">L123-I123</f>
        <v>0</v>
      </c>
      <c r="P123" s="138">
        <f t="shared" ref="P123:P137" si="55">N123-K123</f>
        <v>-95.789488347289421</v>
      </c>
      <c r="Q123" s="139">
        <f t="shared" ref="Q123:Q137" si="56">N123/K123</f>
        <v>0.90877191585972439</v>
      </c>
      <c r="R123" s="304"/>
      <c r="S123" s="140">
        <v>0.70833333333333337</v>
      </c>
      <c r="T123" s="141">
        <v>1.0710763888888886</v>
      </c>
      <c r="U123" s="142"/>
      <c r="V123" s="164"/>
      <c r="W123" s="97"/>
      <c r="X123" s="67"/>
      <c r="Y123" s="290"/>
      <c r="Z123" s="291"/>
      <c r="AA123" s="166">
        <f t="shared" ref="AA123:AA137" si="57">M123-J123</f>
        <v>-306.52636271132587</v>
      </c>
      <c r="AB123" s="139">
        <f t="shared" ref="AB123:AB137" si="58">M123/J123</f>
        <v>0.90877191585972439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741</v>
      </c>
      <c r="G124" s="146">
        <f t="shared" ref="G124:G137" si="59">E124*F124</f>
        <v>18547.23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7" si="60">F124/V124*60</f>
        <v>3244.2452323639031</v>
      </c>
      <c r="N124" s="150">
        <f t="shared" si="53"/>
        <v>648.84904647278063</v>
      </c>
      <c r="O124" s="152">
        <f t="shared" si="54"/>
        <v>0</v>
      </c>
      <c r="P124" s="153">
        <f t="shared" si="55"/>
        <v>-71.150953527219372</v>
      </c>
      <c r="Q124" s="154">
        <f t="shared" si="56"/>
        <v>0.90117923121219534</v>
      </c>
      <c r="R124" s="302">
        <f>Q140</f>
        <v>0.90185543670113855</v>
      </c>
      <c r="S124" s="155">
        <v>0.70833333333333337</v>
      </c>
      <c r="T124" s="156">
        <v>0.7178472222222223</v>
      </c>
      <c r="U124" s="157"/>
      <c r="V124" s="158">
        <v>13.704266112954858</v>
      </c>
      <c r="W124" s="156"/>
      <c r="X124" s="167"/>
      <c r="Y124" s="305"/>
      <c r="Z124" s="306"/>
      <c r="AA124" s="169">
        <f t="shared" si="57"/>
        <v>-355.75476763609686</v>
      </c>
      <c r="AB124" s="154">
        <f t="shared" si="58"/>
        <v>0.90117923121219534</v>
      </c>
      <c r="AC124" s="307">
        <f>AB140</f>
        <v>0.90185543670113855</v>
      </c>
    </row>
    <row r="125" spans="1:29" ht="15.75" customHeight="1">
      <c r="A125" s="297"/>
      <c r="B125" s="98" t="s">
        <v>118</v>
      </c>
      <c r="C125" s="292" t="s">
        <v>133</v>
      </c>
      <c r="D125" s="293"/>
      <c r="E125" s="99">
        <v>16.7</v>
      </c>
      <c r="F125" s="100">
        <v>479</v>
      </c>
      <c r="G125" s="101">
        <f t="shared" si="59"/>
        <v>7999.2999999999993</v>
      </c>
      <c r="H125" s="26">
        <v>2</v>
      </c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3243.35568753694</v>
      </c>
      <c r="N125" s="104">
        <f t="shared" si="53"/>
        <v>1081.1185625123132</v>
      </c>
      <c r="O125" s="106">
        <f t="shared" si="54"/>
        <v>0</v>
      </c>
      <c r="P125" s="107">
        <f t="shared" si="55"/>
        <v>-118.88143748768675</v>
      </c>
      <c r="Q125" s="108">
        <f t="shared" si="56"/>
        <v>0.90093213542692774</v>
      </c>
      <c r="R125" s="303"/>
      <c r="S125" s="46">
        <v>0.72777777777777775</v>
      </c>
      <c r="T125" s="47">
        <v>0.73392361111111104</v>
      </c>
      <c r="U125" s="109">
        <v>14.299999999999837</v>
      </c>
      <c r="V125" s="110">
        <v>8.8611927795762817</v>
      </c>
      <c r="W125" s="111"/>
      <c r="X125" s="13"/>
      <c r="Y125" s="294"/>
      <c r="Z125" s="295"/>
      <c r="AA125" s="170">
        <f t="shared" si="57"/>
        <v>-356.64431246306003</v>
      </c>
      <c r="AB125" s="108">
        <f t="shared" si="58"/>
        <v>0.90093213542692774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998</v>
      </c>
      <c r="G126" s="101">
        <f t="shared" si="59"/>
        <v>24770.36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3246.1758705559027</v>
      </c>
      <c r="N126" s="104">
        <f t="shared" si="53"/>
        <v>649.23517411118053</v>
      </c>
      <c r="O126" s="106">
        <f t="shared" si="54"/>
        <v>0</v>
      </c>
      <c r="P126" s="107">
        <f t="shared" si="55"/>
        <v>-70.764825888819473</v>
      </c>
      <c r="Q126" s="108">
        <f t="shared" si="56"/>
        <v>0.90171551959886187</v>
      </c>
      <c r="R126" s="303"/>
      <c r="S126" s="46">
        <v>0.74305555555555547</v>
      </c>
      <c r="T126" s="47">
        <v>0.75585648148148143</v>
      </c>
      <c r="U126" s="109">
        <v>13.149999999999977</v>
      </c>
      <c r="V126" s="110">
        <v>18.446320343618854</v>
      </c>
      <c r="W126" s="111"/>
      <c r="X126" s="13"/>
      <c r="Y126" s="294"/>
      <c r="Z126" s="295"/>
      <c r="AA126" s="170">
        <f t="shared" si="57"/>
        <v>-353.82412944409725</v>
      </c>
      <c r="AB126" s="108">
        <f t="shared" si="58"/>
        <v>0.90171551959886187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1266</v>
      </c>
      <c r="G127" s="101">
        <f t="shared" si="59"/>
        <v>30130.799999999999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3250.0138923860686</v>
      </c>
      <c r="N127" s="104">
        <f t="shared" si="53"/>
        <v>812.50347309651715</v>
      </c>
      <c r="O127" s="106">
        <f t="shared" si="54"/>
        <v>0</v>
      </c>
      <c r="P127" s="107">
        <f t="shared" si="55"/>
        <v>-87.496526903482845</v>
      </c>
      <c r="Q127" s="108">
        <f t="shared" si="56"/>
        <v>0.90278163677390799</v>
      </c>
      <c r="R127" s="303"/>
      <c r="S127" s="46">
        <v>0.76597222222222205</v>
      </c>
      <c r="T127" s="47">
        <v>0.78219907407407385</v>
      </c>
      <c r="U127" s="109">
        <v>14.566666666666492</v>
      </c>
      <c r="V127" s="110">
        <v>23.372207785928051</v>
      </c>
      <c r="W127" s="111"/>
      <c r="X127" s="13"/>
      <c r="Y127" s="294"/>
      <c r="Z127" s="295"/>
      <c r="AA127" s="170">
        <f t="shared" si="57"/>
        <v>-349.98610761393138</v>
      </c>
      <c r="AB127" s="108">
        <f t="shared" si="58"/>
        <v>0.90278163677390799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1218</v>
      </c>
      <c r="G128" s="101">
        <f t="shared" si="59"/>
        <v>36540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3247.0627022921035</v>
      </c>
      <c r="N128" s="104">
        <f t="shared" si="53"/>
        <v>811.76567557302587</v>
      </c>
      <c r="O128" s="106">
        <f t="shared" si="54"/>
        <v>0</v>
      </c>
      <c r="P128" s="107">
        <f t="shared" si="55"/>
        <v>-88.234324426974126</v>
      </c>
      <c r="Q128" s="108">
        <f t="shared" si="56"/>
        <v>0.90196186174780657</v>
      </c>
      <c r="R128" s="303"/>
      <c r="S128" s="46">
        <v>0.79166666666666652</v>
      </c>
      <c r="T128" s="47">
        <v>0.80729166666666652</v>
      </c>
      <c r="U128" s="109">
        <v>13.633333333333439</v>
      </c>
      <c r="V128" s="110">
        <v>22.506494854076205</v>
      </c>
      <c r="W128" s="111"/>
      <c r="X128" s="114"/>
      <c r="Y128" s="294"/>
      <c r="Z128" s="295"/>
      <c r="AA128" s="170">
        <f t="shared" si="57"/>
        <v>-352.93729770789651</v>
      </c>
      <c r="AB128" s="108">
        <f t="shared" si="58"/>
        <v>0.90196186174780657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1107</v>
      </c>
      <c r="G129" s="119">
        <f t="shared" si="59"/>
        <v>20125.259999999998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3247.0434114390841</v>
      </c>
      <c r="N129" s="104">
        <f t="shared" si="53"/>
        <v>1082.3478038130281</v>
      </c>
      <c r="O129" s="106">
        <f t="shared" si="54"/>
        <v>0</v>
      </c>
      <c r="P129" s="107">
        <f t="shared" si="55"/>
        <v>-117.65219618697188</v>
      </c>
      <c r="Q129" s="108">
        <f t="shared" si="56"/>
        <v>0.90195650317752341</v>
      </c>
      <c r="R129" s="303"/>
      <c r="S129" s="46">
        <v>0.81736111111111087</v>
      </c>
      <c r="T129" s="118">
        <v>0.83156249999999976</v>
      </c>
      <c r="U129" s="109">
        <v>14.499999999999869</v>
      </c>
      <c r="V129" s="110">
        <v>20.455531874322176</v>
      </c>
      <c r="W129" s="111"/>
      <c r="X129" s="49"/>
      <c r="Y129" s="294"/>
      <c r="Z129" s="295"/>
      <c r="AA129" s="170">
        <f t="shared" si="57"/>
        <v>-352.95658856091586</v>
      </c>
      <c r="AB129" s="108">
        <f t="shared" si="58"/>
        <v>0.90195650317752341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2618</v>
      </c>
      <c r="G130" s="119">
        <f t="shared" si="59"/>
        <v>43615.88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3248.8602082946909</v>
      </c>
      <c r="N130" s="104">
        <f t="shared" si="53"/>
        <v>649.77204165893818</v>
      </c>
      <c r="O130" s="121">
        <f t="shared" si="54"/>
        <v>0</v>
      </c>
      <c r="P130" s="122">
        <f t="shared" si="55"/>
        <v>-70.227958341061822</v>
      </c>
      <c r="Q130" s="123">
        <f t="shared" si="56"/>
        <v>0.90246116897074746</v>
      </c>
      <c r="R130" s="303"/>
      <c r="S130" s="46">
        <v>0.8409722222222219</v>
      </c>
      <c r="T130" s="118">
        <v>0.87453703703703667</v>
      </c>
      <c r="U130" s="109">
        <v>13.54999999999988</v>
      </c>
      <c r="V130" s="110">
        <v>48.349264027722029</v>
      </c>
      <c r="W130" s="111"/>
      <c r="X130" s="114"/>
      <c r="Y130" s="294"/>
      <c r="Z130" s="295"/>
      <c r="AA130" s="170">
        <f t="shared" si="57"/>
        <v>-351.13979170530911</v>
      </c>
      <c r="AB130" s="108">
        <f t="shared" si="58"/>
        <v>0.90246116897074746</v>
      </c>
      <c r="AC130" s="308"/>
    </row>
    <row r="131" spans="1:29" ht="15.75" customHeight="1">
      <c r="A131" s="298"/>
      <c r="B131" s="98" t="s">
        <v>118</v>
      </c>
      <c r="C131" s="292" t="s">
        <v>146</v>
      </c>
      <c r="D131" s="293"/>
      <c r="E131" s="99">
        <v>25.03</v>
      </c>
      <c r="F131" s="100">
        <v>714</v>
      </c>
      <c r="G131" s="119">
        <f t="shared" si="59"/>
        <v>17871.420000000002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3244.2452323639031</v>
      </c>
      <c r="N131" s="104">
        <f t="shared" si="53"/>
        <v>648.84904647278063</v>
      </c>
      <c r="O131" s="121">
        <f t="shared" si="54"/>
        <v>0</v>
      </c>
      <c r="P131" s="122">
        <f t="shared" si="55"/>
        <v>-71.150953527219372</v>
      </c>
      <c r="Q131" s="123">
        <f t="shared" si="56"/>
        <v>0.90117923121219534</v>
      </c>
      <c r="R131" s="303"/>
      <c r="S131" s="46">
        <v>0.88402777777777741</v>
      </c>
      <c r="T131" s="118">
        <v>0.89319444444444407</v>
      </c>
      <c r="U131" s="109">
        <v>13.666666666666671</v>
      </c>
      <c r="V131" s="110">
        <v>13.204920384142738</v>
      </c>
      <c r="W131" s="111"/>
      <c r="X131" s="114"/>
      <c r="Y131" s="294"/>
      <c r="Z131" s="295"/>
      <c r="AA131" s="170">
        <f t="shared" si="57"/>
        <v>-355.75476763609686</v>
      </c>
      <c r="AB131" s="108">
        <f t="shared" si="58"/>
        <v>0.90117923121219534</v>
      </c>
      <c r="AC131" s="308"/>
    </row>
    <row r="132" spans="1:29" ht="15.75" customHeight="1">
      <c r="A132" s="298"/>
      <c r="B132" s="98" t="s">
        <v>118</v>
      </c>
      <c r="C132" s="292" t="s">
        <v>133</v>
      </c>
      <c r="D132" s="293"/>
      <c r="E132" s="99">
        <v>16.7</v>
      </c>
      <c r="F132" s="100">
        <v>575</v>
      </c>
      <c r="G132" s="119">
        <f t="shared" si="59"/>
        <v>9602.5</v>
      </c>
      <c r="H132" s="26"/>
      <c r="I132" s="102">
        <v>3</v>
      </c>
      <c r="J132" s="103">
        <v>3600</v>
      </c>
      <c r="K132" s="104">
        <f t="shared" si="38"/>
        <v>1200</v>
      </c>
      <c r="L132" s="116">
        <v>3</v>
      </c>
      <c r="M132" s="103">
        <f t="shared" si="60"/>
        <v>3243.35568753694</v>
      </c>
      <c r="N132" s="104">
        <f t="shared" si="53"/>
        <v>1081.1185625123132</v>
      </c>
      <c r="O132" s="121">
        <f t="shared" si="54"/>
        <v>0</v>
      </c>
      <c r="P132" s="122">
        <f t="shared" si="55"/>
        <v>-118.88143748768675</v>
      </c>
      <c r="Q132" s="123">
        <f t="shared" si="56"/>
        <v>0.90093213542692774</v>
      </c>
      <c r="R132" s="303"/>
      <c r="S132" s="46">
        <v>0.90347222222222179</v>
      </c>
      <c r="T132" s="118">
        <v>0.91085648148148102</v>
      </c>
      <c r="U132" s="109">
        <v>14.799999999999915</v>
      </c>
      <c r="V132" s="110">
        <v>10.637131207215788</v>
      </c>
      <c r="W132" s="124"/>
      <c r="X132" s="125"/>
      <c r="Y132" s="294"/>
      <c r="Z132" s="295"/>
      <c r="AA132" s="170">
        <f t="shared" si="57"/>
        <v>-356.64431246306003</v>
      </c>
      <c r="AB132" s="108">
        <f t="shared" si="58"/>
        <v>0.90093213542692774</v>
      </c>
      <c r="AC132" s="308"/>
    </row>
    <row r="133" spans="1:29" ht="15.75" customHeight="1">
      <c r="A133" s="298"/>
      <c r="B133" s="98" t="s">
        <v>118</v>
      </c>
      <c r="C133" s="292" t="s">
        <v>145</v>
      </c>
      <c r="D133" s="293"/>
      <c r="E133" s="99">
        <v>24.82</v>
      </c>
      <c r="F133" s="100">
        <v>1279</v>
      </c>
      <c r="G133" s="119">
        <f t="shared" si="59"/>
        <v>31744.78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3246.1758705559032</v>
      </c>
      <c r="N133" s="104">
        <f t="shared" si="53"/>
        <v>649.23517411118064</v>
      </c>
      <c r="O133" s="121">
        <f t="shared" si="54"/>
        <v>0</v>
      </c>
      <c r="P133" s="122">
        <f t="shared" si="55"/>
        <v>-70.76482588881936</v>
      </c>
      <c r="Q133" s="123">
        <f t="shared" si="56"/>
        <v>0.90171551959886198</v>
      </c>
      <c r="R133" s="303"/>
      <c r="S133" s="46">
        <v>0.92083333333333284</v>
      </c>
      <c r="T133" s="118">
        <v>0.93724537037036992</v>
      </c>
      <c r="U133" s="109">
        <v>14.366666666666621</v>
      </c>
      <c r="V133" s="110">
        <v>23.64012396742336</v>
      </c>
      <c r="W133" s="124"/>
      <c r="X133" s="125"/>
      <c r="Y133" s="294"/>
      <c r="Z133" s="295"/>
      <c r="AA133" s="170">
        <f t="shared" si="57"/>
        <v>-353.8241294440968</v>
      </c>
      <c r="AB133" s="108">
        <f t="shared" si="58"/>
        <v>0.90171551959886198</v>
      </c>
      <c r="AC133" s="308"/>
    </row>
    <row r="134" spans="1:29" ht="15.75" customHeight="1">
      <c r="A134" s="298"/>
      <c r="B134" s="98" t="s">
        <v>118</v>
      </c>
      <c r="C134" s="292" t="s">
        <v>228</v>
      </c>
      <c r="D134" s="293"/>
      <c r="E134" s="99">
        <v>23.8</v>
      </c>
      <c r="F134" s="100">
        <v>1595</v>
      </c>
      <c r="G134" s="119">
        <f t="shared" si="59"/>
        <v>37961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3250.0138923860686</v>
      </c>
      <c r="N134" s="104">
        <f t="shared" si="53"/>
        <v>812.50347309651715</v>
      </c>
      <c r="O134" s="121">
        <f t="shared" si="54"/>
        <v>0</v>
      </c>
      <c r="P134" s="122">
        <f t="shared" si="55"/>
        <v>-87.496526903482845</v>
      </c>
      <c r="Q134" s="123">
        <f t="shared" si="56"/>
        <v>0.90278163677390799</v>
      </c>
      <c r="R134" s="303"/>
      <c r="S134" s="46">
        <v>0.94652777777777719</v>
      </c>
      <c r="T134" s="118">
        <v>0.96696759259259202</v>
      </c>
      <c r="U134" s="109">
        <v>13.366666666666465</v>
      </c>
      <c r="V134" s="110">
        <v>29.446027976741895</v>
      </c>
      <c r="W134" s="124"/>
      <c r="X134" s="125"/>
      <c r="Y134" s="294"/>
      <c r="Z134" s="295"/>
      <c r="AA134" s="170">
        <f t="shared" si="57"/>
        <v>-349.98610761393138</v>
      </c>
      <c r="AB134" s="108">
        <f t="shared" si="58"/>
        <v>0.90278163677390799</v>
      </c>
      <c r="AC134" s="308"/>
    </row>
    <row r="135" spans="1:29" ht="15.75" customHeight="1">
      <c r="A135" s="298"/>
      <c r="B135" s="98" t="s">
        <v>118</v>
      </c>
      <c r="C135" s="292" t="s">
        <v>194</v>
      </c>
      <c r="D135" s="293"/>
      <c r="E135" s="99">
        <v>30</v>
      </c>
      <c r="F135" s="100">
        <v>1591</v>
      </c>
      <c r="G135" s="119">
        <f t="shared" si="59"/>
        <v>47730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3247.062702292103</v>
      </c>
      <c r="N135" s="104">
        <f t="shared" si="53"/>
        <v>811.76567557302576</v>
      </c>
      <c r="O135" s="121">
        <f t="shared" si="54"/>
        <v>0</v>
      </c>
      <c r="P135" s="122">
        <f t="shared" si="55"/>
        <v>-88.23432442697424</v>
      </c>
      <c r="Q135" s="123">
        <f t="shared" si="56"/>
        <v>0.90196186174780635</v>
      </c>
      <c r="R135" s="303"/>
      <c r="S135" s="46">
        <v>0.97708333333333275</v>
      </c>
      <c r="T135" s="118">
        <v>0.99748842592592535</v>
      </c>
      <c r="U135" s="109">
        <v>14.566666666666652</v>
      </c>
      <c r="V135" s="110">
        <v>29.398877925152089</v>
      </c>
      <c r="W135" s="124"/>
      <c r="X135" s="125"/>
      <c r="Y135" s="294"/>
      <c r="Z135" s="295"/>
      <c r="AA135" s="170">
        <f t="shared" si="57"/>
        <v>-352.93729770789696</v>
      </c>
      <c r="AB135" s="108">
        <f t="shared" si="58"/>
        <v>0.90196186174780635</v>
      </c>
      <c r="AC135" s="308"/>
    </row>
    <row r="136" spans="1:29" ht="15.75" customHeight="1">
      <c r="A136" s="298"/>
      <c r="B136" s="98" t="s">
        <v>118</v>
      </c>
      <c r="C136" s="292" t="s">
        <v>143</v>
      </c>
      <c r="D136" s="293"/>
      <c r="E136" s="99">
        <v>18.18</v>
      </c>
      <c r="F136" s="100">
        <v>1661</v>
      </c>
      <c r="G136" s="119">
        <f t="shared" si="59"/>
        <v>30196.98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3247.0434114390846</v>
      </c>
      <c r="N136" s="104">
        <f t="shared" si="53"/>
        <v>1082.3478038130281</v>
      </c>
      <c r="O136" s="121">
        <f t="shared" si="54"/>
        <v>0</v>
      </c>
      <c r="P136" s="122">
        <f t="shared" si="55"/>
        <v>-117.65219618697188</v>
      </c>
      <c r="Q136" s="123">
        <f t="shared" si="56"/>
        <v>0.90195650317752341</v>
      </c>
      <c r="R136" s="303"/>
      <c r="S136" s="46">
        <v>1.0076388888888883</v>
      </c>
      <c r="T136" s="118">
        <v>1.0289467592592587</v>
      </c>
      <c r="U136" s="109">
        <v>14.61666666666666</v>
      </c>
      <c r="V136" s="110">
        <v>30.692536985771572</v>
      </c>
      <c r="W136" s="124"/>
      <c r="X136" s="125"/>
      <c r="Y136" s="294"/>
      <c r="Z136" s="295"/>
      <c r="AA136" s="170">
        <f t="shared" si="57"/>
        <v>-352.95658856091541</v>
      </c>
      <c r="AB136" s="108">
        <f t="shared" si="58"/>
        <v>0.90195650317752352</v>
      </c>
      <c r="AC136" s="308"/>
    </row>
    <row r="137" spans="1:29" ht="15.75" customHeight="1">
      <c r="A137" s="298"/>
      <c r="B137" s="98" t="s">
        <v>118</v>
      </c>
      <c r="C137" s="292" t="s">
        <v>137</v>
      </c>
      <c r="D137" s="293"/>
      <c r="E137" s="99">
        <v>16.66</v>
      </c>
      <c r="F137" s="100">
        <v>3893</v>
      </c>
      <c r="G137" s="119">
        <f t="shared" si="59"/>
        <v>64857.38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3248.8602082946904</v>
      </c>
      <c r="N137" s="104">
        <f t="shared" si="53"/>
        <v>649.77204165893806</v>
      </c>
      <c r="O137" s="121">
        <f t="shared" si="54"/>
        <v>0</v>
      </c>
      <c r="P137" s="122">
        <f t="shared" si="55"/>
        <v>-70.227958341061935</v>
      </c>
      <c r="Q137" s="123">
        <f t="shared" si="56"/>
        <v>0.90246116897074735</v>
      </c>
      <c r="R137" s="303"/>
      <c r="S137" s="46">
        <v>1.0388888888888883</v>
      </c>
      <c r="T137" s="118">
        <v>1.0888078703703699</v>
      </c>
      <c r="U137" s="109">
        <v>14.316666666666613</v>
      </c>
      <c r="V137" s="110">
        <v>71.895983521742508</v>
      </c>
      <c r="W137" s="111"/>
      <c r="X137" s="114"/>
      <c r="Y137" s="294"/>
      <c r="Z137" s="295"/>
      <c r="AA137" s="170">
        <f t="shared" si="57"/>
        <v>-351.13979170530956</v>
      </c>
      <c r="AB137" s="108">
        <f t="shared" si="58"/>
        <v>0.90246116897074735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3246.6795721240987</v>
      </c>
      <c r="N140" s="136">
        <f>M140/L140</f>
        <v>783.6812760299548</v>
      </c>
      <c r="O140" s="137">
        <f>L140-I140</f>
        <v>0</v>
      </c>
      <c r="P140" s="138">
        <f>N140-K140</f>
        <v>-85.284241211424387</v>
      </c>
      <c r="Q140" s="139">
        <f>N140/K140</f>
        <v>0.90185543670113855</v>
      </c>
      <c r="R140" s="304"/>
      <c r="S140" s="140">
        <v>0.70833333333333337</v>
      </c>
      <c r="T140" s="141">
        <v>1.0888078703703699</v>
      </c>
      <c r="U140" s="142"/>
      <c r="V140" s="164"/>
      <c r="W140" s="165"/>
      <c r="X140" s="136"/>
      <c r="Y140" s="290"/>
      <c r="Z140" s="291"/>
      <c r="AA140" s="172">
        <f>M140-J140</f>
        <v>-353.32042787590126</v>
      </c>
      <c r="AB140" s="139">
        <f>M140/J140</f>
        <v>0.90185543670113855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8DC3ECF4-7053-45D4-AC57-AFCB4E1C317A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7AE6-E813-4B7C-849F-CDF1A97323DD}">
  <sheetPr codeName="工作表60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3" sqref="I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90638</v>
      </c>
      <c r="E1" s="86" t="s">
        <v>3</v>
      </c>
      <c r="F1" s="87">
        <f>SUM(G5:G140)</f>
        <v>4251411.5699999994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46271</v>
      </c>
      <c r="B2" s="348"/>
      <c r="C2" s="90" t="s">
        <v>40</v>
      </c>
      <c r="D2" s="91">
        <f>AVERAGE(N21,N38,N55,N72,N89,N106,N123,N140)</f>
        <v>206.94563568806265</v>
      </c>
      <c r="E2" s="91" t="s">
        <v>91</v>
      </c>
      <c r="F2" s="92">
        <f>F1/D1</f>
        <v>46.905399170325907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46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3573</v>
      </c>
      <c r="G5" s="146">
        <f t="shared" ref="G5:G7" si="0">E5*F5</f>
        <v>70388.099999999991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1083.8072881768487</v>
      </c>
      <c r="N5" s="150">
        <f>M5/L5</f>
        <v>83.369791398219135</v>
      </c>
      <c r="O5" s="152">
        <f>L5-I5</f>
        <v>0</v>
      </c>
      <c r="P5" s="153">
        <f>N5-K5</f>
        <v>-8.9379009094731714</v>
      </c>
      <c r="Q5" s="154">
        <f>N5/K5</f>
        <v>0.90317274014737392</v>
      </c>
      <c r="R5" s="302">
        <f>Q21</f>
        <v>0.9024754769745148</v>
      </c>
      <c r="S5" s="155">
        <v>0.20833333333333334</v>
      </c>
      <c r="T5" s="156">
        <v>0.34569444444444442</v>
      </c>
      <c r="U5" s="157"/>
      <c r="V5" s="158">
        <v>197.80269272835784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-116.19271182315128</v>
      </c>
      <c r="AF5" s="130">
        <f>M5/J5</f>
        <v>0.90317274014737392</v>
      </c>
      <c r="AG5" s="381">
        <f>AF21</f>
        <v>0.90247547697451491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4522</v>
      </c>
      <c r="G6" s="101">
        <f t="shared" si="0"/>
        <v>255176.46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1806.5548219448387</v>
      </c>
      <c r="N6" s="104">
        <f>M6/L6</f>
        <v>75.273117581034953</v>
      </c>
      <c r="O6" s="106">
        <f>L6-I6</f>
        <v>0</v>
      </c>
      <c r="P6" s="107">
        <f>N6-K6</f>
        <v>-8.0602157522983759</v>
      </c>
      <c r="Q6" s="108">
        <f>N6/K6</f>
        <v>0.90327741097241954</v>
      </c>
      <c r="R6" s="303"/>
      <c r="S6" s="46">
        <v>0.34930555555555554</v>
      </c>
      <c r="T6" s="47">
        <v>0.45359953703703704</v>
      </c>
      <c r="U6" s="109">
        <v>5.2000000000000135</v>
      </c>
      <c r="V6" s="110">
        <v>150.18641931270685</v>
      </c>
      <c r="W6" s="111">
        <v>0.45359953703703704</v>
      </c>
      <c r="X6" s="114">
        <v>0.49305555555555552</v>
      </c>
      <c r="Y6" s="12"/>
      <c r="Z6" s="196"/>
      <c r="AA6" s="294"/>
      <c r="AB6" s="295"/>
      <c r="AC6" s="12">
        <v>4</v>
      </c>
      <c r="AD6" s="196"/>
      <c r="AE6" s="115">
        <f>M6-J6</f>
        <v>-193.44517805516125</v>
      </c>
      <c r="AF6" s="108">
        <f>M6/J6</f>
        <v>0.90327741097241943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7424</v>
      </c>
      <c r="G7" s="101">
        <f t="shared" si="0"/>
        <v>441876.48000000004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1802.5103701457895</v>
      </c>
      <c r="N7" s="104">
        <f>M7/L7</f>
        <v>75.104598756074566</v>
      </c>
      <c r="O7" s="106">
        <f>L7-I7</f>
        <v>0</v>
      </c>
      <c r="P7" s="107">
        <f>N7-K7</f>
        <v>-8.2287345772587628</v>
      </c>
      <c r="Q7" s="108">
        <f>N7/K7</f>
        <v>0.90125518507289482</v>
      </c>
      <c r="R7" s="303"/>
      <c r="S7" s="46">
        <v>0.49305555555555552</v>
      </c>
      <c r="T7" s="47">
        <v>0.6646643518518518</v>
      </c>
      <c r="U7" s="109">
        <v>56.81666666666662</v>
      </c>
      <c r="V7" s="110">
        <v>247.12201792435303</v>
      </c>
      <c r="W7" s="111"/>
      <c r="X7" s="114"/>
      <c r="Y7" s="12"/>
      <c r="Z7" s="196"/>
      <c r="AA7" s="294"/>
      <c r="AB7" s="295"/>
      <c r="AC7" s="12">
        <v>4</v>
      </c>
      <c r="AD7" s="196"/>
      <c r="AE7" s="115">
        <f>M7-J7</f>
        <v>-197.48962985421053</v>
      </c>
      <c r="AF7" s="108">
        <f>M7/J7</f>
        <v>0.9012551850728947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1564.2908267558257</v>
      </c>
      <c r="N21" s="136">
        <f t="shared" ref="N21:N27" si="5">M21/L21</f>
        <v>76.932335742089791</v>
      </c>
      <c r="O21" s="137">
        <f t="shared" ref="O21:O27" si="6">L21-I21</f>
        <v>0</v>
      </c>
      <c r="P21" s="138">
        <f t="shared" ref="P21:P27" si="7">N21-K21</f>
        <v>-8.3135658972544775</v>
      </c>
      <c r="Q21" s="139">
        <f t="shared" ref="Q21:Q27" si="8">N21/K21</f>
        <v>0.9024754769745148</v>
      </c>
      <c r="R21" s="304"/>
      <c r="S21" s="140">
        <v>0.20833333333333334</v>
      </c>
      <c r="T21" s="141">
        <v>0.6646643518518518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12</v>
      </c>
      <c r="AD21" s="178">
        <f>SUM(AD5:AD20)</f>
        <v>0</v>
      </c>
      <c r="AE21" s="166">
        <f t="shared" ref="AE21:AE27" si="9">M21-J21</f>
        <v>-169.04250657750754</v>
      </c>
      <c r="AF21" s="139">
        <f t="shared" ref="AF21:AF27" si="10">M21/J21</f>
        <v>0.90247547697451491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2193</v>
      </c>
      <c r="G22" s="146">
        <f t="shared" ref="G22:G27" si="11">E22*F22</f>
        <v>79934.850000000006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1896.0083422374985</v>
      </c>
      <c r="N22" s="150">
        <f t="shared" si="5"/>
        <v>94.800417111874921</v>
      </c>
      <c r="O22" s="152">
        <f t="shared" si="6"/>
        <v>0</v>
      </c>
      <c r="P22" s="153">
        <f t="shared" si="7"/>
        <v>-10.199582888125079</v>
      </c>
      <c r="Q22" s="154">
        <f t="shared" si="8"/>
        <v>0.90286111535118974</v>
      </c>
      <c r="R22" s="302">
        <f>Q38</f>
        <v>0.90352762983618273</v>
      </c>
      <c r="S22" s="155">
        <v>0.16666666666666666</v>
      </c>
      <c r="T22" s="156">
        <v>0.21484953703703702</v>
      </c>
      <c r="U22" s="157"/>
      <c r="V22" s="158">
        <v>69.398428830076313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-203.99165776250152</v>
      </c>
      <c r="AF22" s="154">
        <f t="shared" si="10"/>
        <v>0.90286111535118974</v>
      </c>
      <c r="AG22" s="374">
        <f>AF38</f>
        <v>0.91099480033069657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1172</v>
      </c>
      <c r="G23" s="101">
        <f t="shared" si="11"/>
        <v>60287.68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1801.7709154418119</v>
      </c>
      <c r="N23" s="104">
        <f t="shared" si="5"/>
        <v>94.830048181148001</v>
      </c>
      <c r="O23" s="106">
        <f t="shared" si="6"/>
        <v>0</v>
      </c>
      <c r="P23" s="107">
        <f t="shared" si="7"/>
        <v>-10.433109713588834</v>
      </c>
      <c r="Q23" s="108">
        <f t="shared" si="8"/>
        <v>0.90088545772090611</v>
      </c>
      <c r="R23" s="303"/>
      <c r="S23" s="46">
        <v>0.21875</v>
      </c>
      <c r="T23" s="47">
        <v>0.24584490740740741</v>
      </c>
      <c r="U23" s="109">
        <v>5.616666666666692</v>
      </c>
      <c r="V23" s="110">
        <v>39.028269019847535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-198.22908455818811</v>
      </c>
      <c r="AF23" s="108">
        <f t="shared" si="10"/>
        <v>0.900885457720906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1484</v>
      </c>
      <c r="G24" s="101">
        <f t="shared" si="11"/>
        <v>64227.520000000004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1627.8449246155506</v>
      </c>
      <c r="N24" s="104">
        <f t="shared" si="5"/>
        <v>77.516424981692879</v>
      </c>
      <c r="O24" s="106">
        <f t="shared" si="6"/>
        <v>0</v>
      </c>
      <c r="P24" s="107">
        <f t="shared" si="7"/>
        <v>-8.1978607325928294</v>
      </c>
      <c r="Q24" s="108">
        <f t="shared" si="8"/>
        <v>0.90435829145308366</v>
      </c>
      <c r="R24" s="303"/>
      <c r="S24" s="46">
        <v>0.24930555555555556</v>
      </c>
      <c r="T24" s="47">
        <v>0.28728009259259257</v>
      </c>
      <c r="U24" s="109">
        <v>4.9833333333333263</v>
      </c>
      <c r="V24" s="110">
        <v>54.698084967171333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-172.15507538444945</v>
      </c>
      <c r="AF24" s="108">
        <f t="shared" si="10"/>
        <v>0.90435829145308366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3407</v>
      </c>
      <c r="G25" s="101">
        <f t="shared" si="11"/>
        <v>208133.63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1803.0208297322431</v>
      </c>
      <c r="N25" s="104">
        <f t="shared" si="5"/>
        <v>90.151041486612158</v>
      </c>
      <c r="O25" s="106">
        <f t="shared" si="6"/>
        <v>0</v>
      </c>
      <c r="P25" s="107">
        <f t="shared" si="7"/>
        <v>-9.8489585133878421</v>
      </c>
      <c r="Q25" s="108">
        <f t="shared" si="8"/>
        <v>0.9015104148661216</v>
      </c>
      <c r="R25" s="303"/>
      <c r="S25" s="46">
        <v>0.29097222222222219</v>
      </c>
      <c r="T25" s="47">
        <v>0.36969907407407404</v>
      </c>
      <c r="U25" s="109">
        <v>5.3166666666666451</v>
      </c>
      <c r="V25" s="110">
        <v>113.37639401002224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-196.9791702677569</v>
      </c>
      <c r="AF25" s="108">
        <f t="shared" si="10"/>
        <v>0.9015104148661216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3386</v>
      </c>
      <c r="G26" s="101">
        <f t="shared" si="11"/>
        <v>182031.35999999999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1805.2443887848196</v>
      </c>
      <c r="N26" s="104">
        <f t="shared" si="5"/>
        <v>90.26221943924098</v>
      </c>
      <c r="O26" s="106">
        <f t="shared" si="6"/>
        <v>0</v>
      </c>
      <c r="P26" s="107">
        <f t="shared" si="7"/>
        <v>-9.7377805607590204</v>
      </c>
      <c r="Q26" s="108">
        <f t="shared" si="8"/>
        <v>0.90262219439240976</v>
      </c>
      <c r="R26" s="303"/>
      <c r="S26" s="46">
        <v>0.37291666666666662</v>
      </c>
      <c r="T26" s="47">
        <v>0.45106481481481475</v>
      </c>
      <c r="U26" s="109">
        <v>4.6333333333333115</v>
      </c>
      <c r="V26" s="110">
        <v>112.53877938197327</v>
      </c>
      <c r="W26" s="111">
        <v>0.45106481481481475</v>
      </c>
      <c r="X26" s="114">
        <v>0.48958333333333326</v>
      </c>
      <c r="Y26" s="12"/>
      <c r="Z26" s="196"/>
      <c r="AA26" s="294"/>
      <c r="AB26" s="295"/>
      <c r="AC26" s="12">
        <v>2</v>
      </c>
      <c r="AD26" s="196"/>
      <c r="AE26" s="115">
        <f t="shared" si="9"/>
        <v>-194.75561121518035</v>
      </c>
      <c r="AF26" s="108">
        <f t="shared" si="10"/>
        <v>0.90262219439240987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2189</v>
      </c>
      <c r="G27" s="119">
        <f t="shared" si="11"/>
        <v>65604.33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0.48958333333333326</v>
      </c>
      <c r="T27" s="118">
        <v>0.52430555555555547</v>
      </c>
      <c r="U27" s="109">
        <v>55.466666666666654</v>
      </c>
      <c r="V27" s="110">
        <v>50.003148222718451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1926.7540026994232</v>
      </c>
      <c r="N38" s="136">
        <f t="shared" ref="N38:N44" si="16">M38/L38</f>
        <v>94.758393575381476</v>
      </c>
      <c r="O38" s="137">
        <f t="shared" ref="O38:O44" si="17">L38-I38</f>
        <v>0.1666666666666643</v>
      </c>
      <c r="P38" s="138">
        <f t="shared" ref="P38:P44" si="18">N38-K38</f>
        <v>-10.117639482469755</v>
      </c>
      <c r="Q38" s="139">
        <f t="shared" ref="Q38:Q44" si="19">N38/K38</f>
        <v>0.90352762983618273</v>
      </c>
      <c r="R38" s="304"/>
      <c r="S38" s="140">
        <v>0.16666666666666666</v>
      </c>
      <c r="T38" s="141">
        <v>0.52430555555555547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4" si="20">M38-J38</f>
        <v>-188.24599730057685</v>
      </c>
      <c r="AF38" s="139">
        <f t="shared" ref="AF38:AF44" si="21">M38/J38</f>
        <v>0.91099480033069657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2874</v>
      </c>
      <c r="G39" s="146">
        <f t="shared" ref="G39:G44" si="22">E39*F39</f>
        <v>205634.69999999998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1805.2185926713989</v>
      </c>
      <c r="N39" s="150">
        <f t="shared" si="16"/>
        <v>82.05539057597268</v>
      </c>
      <c r="O39" s="152">
        <f t="shared" si="17"/>
        <v>0</v>
      </c>
      <c r="P39" s="153">
        <f t="shared" si="18"/>
        <v>-8.8537003331182262</v>
      </c>
      <c r="Q39" s="154">
        <f t="shared" si="19"/>
        <v>0.90260929633569953</v>
      </c>
      <c r="R39" s="302">
        <f>Q55</f>
        <v>0.90317397963070278</v>
      </c>
      <c r="S39" s="155">
        <v>0.16666666666666666</v>
      </c>
      <c r="T39" s="156">
        <v>0.23299768518518518</v>
      </c>
      <c r="U39" s="157"/>
      <c r="V39" s="158">
        <v>95.523057816959323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-194.78140732860106</v>
      </c>
      <c r="AF39" s="154">
        <f t="shared" si="21"/>
        <v>0.90260929633569942</v>
      </c>
      <c r="AG39" s="307">
        <f>AF55</f>
        <v>0.90317397963070289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3456</v>
      </c>
      <c r="G40" s="101">
        <f t="shared" si="22"/>
        <v>205770.23999999999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1809.6144544876111</v>
      </c>
      <c r="N40" s="104">
        <f t="shared" si="16"/>
        <v>78.678889325548312</v>
      </c>
      <c r="O40" s="106">
        <f t="shared" si="17"/>
        <v>0</v>
      </c>
      <c r="P40" s="107">
        <f t="shared" si="18"/>
        <v>-8.2776324135821255</v>
      </c>
      <c r="Q40" s="108">
        <f t="shared" si="19"/>
        <v>0.90480722724380558</v>
      </c>
      <c r="R40" s="303"/>
      <c r="S40" s="46">
        <v>0.2361111111111111</v>
      </c>
      <c r="T40" s="47">
        <v>0.31568287037037035</v>
      </c>
      <c r="U40" s="109">
        <v>5</v>
      </c>
      <c r="V40" s="110">
        <v>114.58794412576329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20"/>
        <v>-190.38554551238894</v>
      </c>
      <c r="AF40" s="108">
        <f t="shared" si="21"/>
        <v>0.90480722724380558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1734</v>
      </c>
      <c r="G41" s="101">
        <f t="shared" si="22"/>
        <v>110837.28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1809.56657418799</v>
      </c>
      <c r="N41" s="104">
        <f t="shared" si="16"/>
        <v>75.398607257832921</v>
      </c>
      <c r="O41" s="106">
        <f t="shared" si="17"/>
        <v>0</v>
      </c>
      <c r="P41" s="107">
        <f t="shared" si="18"/>
        <v>-7.9347260755004072</v>
      </c>
      <c r="Q41" s="108">
        <f t="shared" si="19"/>
        <v>0.90478328709399514</v>
      </c>
      <c r="R41" s="303"/>
      <c r="S41" s="46">
        <v>0.31874999999999998</v>
      </c>
      <c r="T41" s="47">
        <v>0.35866898148148146</v>
      </c>
      <c r="U41" s="109">
        <v>5</v>
      </c>
      <c r="V41" s="110">
        <v>57.494430701830389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-190.43342581201</v>
      </c>
      <c r="AF41" s="108">
        <f t="shared" si="21"/>
        <v>0.90478328709399503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1202</v>
      </c>
      <c r="G42" s="101">
        <f t="shared" si="22"/>
        <v>83250.52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1802.9883548287296</v>
      </c>
      <c r="N42" s="104">
        <f t="shared" si="16"/>
        <v>75.124514784530405</v>
      </c>
      <c r="O42" s="106">
        <f t="shared" si="17"/>
        <v>0</v>
      </c>
      <c r="P42" s="107">
        <f t="shared" si="18"/>
        <v>-8.2088185488029239</v>
      </c>
      <c r="Q42" s="108">
        <f t="shared" si="19"/>
        <v>0.90149417741436488</v>
      </c>
      <c r="R42" s="303"/>
      <c r="S42" s="46">
        <v>0.36249999999999993</v>
      </c>
      <c r="T42" s="47">
        <v>0.39027777777777772</v>
      </c>
      <c r="U42" s="109">
        <v>5.5166666666665964</v>
      </c>
      <c r="V42" s="110">
        <v>40.00025835266743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-197.0116451712704</v>
      </c>
      <c r="AF42" s="108">
        <f t="shared" si="21"/>
        <v>0.90149417741436477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2072</v>
      </c>
      <c r="G43" s="101">
        <f t="shared" si="22"/>
        <v>143299.51999999999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1805.7503980056713</v>
      </c>
      <c r="N43" s="104">
        <f t="shared" si="16"/>
        <v>75.239599916902975</v>
      </c>
      <c r="O43" s="106">
        <f t="shared" si="17"/>
        <v>0</v>
      </c>
      <c r="P43" s="107">
        <f t="shared" si="18"/>
        <v>-8.0937334164303536</v>
      </c>
      <c r="Q43" s="108">
        <f t="shared" si="19"/>
        <v>0.90287519900283575</v>
      </c>
      <c r="R43" s="303"/>
      <c r="S43" s="46">
        <v>0.39444444444444438</v>
      </c>
      <c r="T43" s="47">
        <v>0.44224537037037032</v>
      </c>
      <c r="U43" s="109">
        <v>5.9999999999999787</v>
      </c>
      <c r="V43" s="110">
        <v>68.84672440737269</v>
      </c>
      <c r="W43" s="111">
        <v>0.44224537037037032</v>
      </c>
      <c r="X43" s="114">
        <v>0.47986111111111102</v>
      </c>
      <c r="Y43" s="12"/>
      <c r="Z43" s="196"/>
      <c r="AA43" s="294"/>
      <c r="AB43" s="295"/>
      <c r="AC43" s="12">
        <v>1</v>
      </c>
      <c r="AD43" s="196"/>
      <c r="AE43" s="115">
        <f t="shared" si="20"/>
        <v>-194.24960199432871</v>
      </c>
      <c r="AF43" s="108">
        <f t="shared" si="21"/>
        <v>0.90287519900283564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5725</v>
      </c>
      <c r="G44" s="119">
        <f t="shared" si="22"/>
        <v>335885.75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1804.9493813870336</v>
      </c>
      <c r="N44" s="104">
        <f t="shared" si="16"/>
        <v>78.476060060305812</v>
      </c>
      <c r="O44" s="106">
        <f t="shared" si="17"/>
        <v>0</v>
      </c>
      <c r="P44" s="107">
        <f t="shared" si="18"/>
        <v>-8.480461678824625</v>
      </c>
      <c r="Q44" s="108">
        <f t="shared" si="19"/>
        <v>0.90247469069351682</v>
      </c>
      <c r="R44" s="303"/>
      <c r="S44" s="46">
        <v>0.47986111111111102</v>
      </c>
      <c r="T44" s="118">
        <v>0.61201388888888886</v>
      </c>
      <c r="U44" s="109">
        <v>55</v>
      </c>
      <c r="V44" s="110">
        <v>190.31004611111786</v>
      </c>
      <c r="W44" s="111"/>
      <c r="X44" s="114"/>
      <c r="Y44" s="12"/>
      <c r="Z44" s="196"/>
      <c r="AA44" s="294"/>
      <c r="AB44" s="295"/>
      <c r="AC44" s="12">
        <v>3</v>
      </c>
      <c r="AD44" s="196"/>
      <c r="AE44" s="115">
        <f t="shared" si="20"/>
        <v>-195.05061861296645</v>
      </c>
      <c r="AF44" s="108">
        <f t="shared" si="21"/>
        <v>0.90247469069351682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1806.3479592614058</v>
      </c>
      <c r="N55" s="136">
        <f t="shared" ref="N55:N62" si="27">M55/L55</f>
        <v>77.414912539774534</v>
      </c>
      <c r="O55" s="137">
        <f t="shared" ref="O55:O62" si="28">L55-I55</f>
        <v>0</v>
      </c>
      <c r="P55" s="138">
        <f t="shared" ref="P55:P62" si="29">N55-K55</f>
        <v>-8.2993731745111887</v>
      </c>
      <c r="Q55" s="139">
        <f t="shared" ref="Q55:Q62" si="30">N55/K55</f>
        <v>0.90317397963070278</v>
      </c>
      <c r="R55" s="304"/>
      <c r="S55" s="140">
        <v>0.16666666666666666</v>
      </c>
      <c r="T55" s="141">
        <v>0.61201388888888886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10</v>
      </c>
      <c r="AD55" s="189">
        <f>SUM(AD39:AD54)</f>
        <v>0</v>
      </c>
      <c r="AE55" s="166">
        <f t="shared" ref="AE55:AE62" si="31">M55-J55</f>
        <v>-193.65204073859422</v>
      </c>
      <c r="AF55" s="139">
        <f t="shared" ref="AF55:AF62" si="32">M55/J55</f>
        <v>0.90317397963070289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1835</v>
      </c>
      <c r="G56" s="146">
        <f t="shared" ref="G56:G62" si="33">E56*F56</f>
        <v>52958.1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3194.6573712932754</v>
      </c>
      <c r="N56" s="150">
        <f t="shared" si="27"/>
        <v>177.48096507184863</v>
      </c>
      <c r="O56" s="152">
        <f t="shared" si="28"/>
        <v>0</v>
      </c>
      <c r="P56" s="153">
        <f t="shared" si="29"/>
        <v>-22.51903492815137</v>
      </c>
      <c r="Q56" s="154">
        <f t="shared" si="30"/>
        <v>0.88740482535924314</v>
      </c>
      <c r="R56" s="302">
        <f>Q72</f>
        <v>0.90165394281017963</v>
      </c>
      <c r="S56" s="155">
        <v>0.20833333333333334</v>
      </c>
      <c r="T56" s="156">
        <v>0.23225694444444445</v>
      </c>
      <c r="U56" s="157"/>
      <c r="V56" s="158">
        <v>34.463789760160985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-405.34262870672455</v>
      </c>
      <c r="AF56" s="154">
        <f t="shared" si="32"/>
        <v>0.88740482535924314</v>
      </c>
      <c r="AG56" s="307">
        <f>AF72</f>
        <v>0.90165394281017974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1387</v>
      </c>
      <c r="G57" s="101">
        <f t="shared" si="33"/>
        <v>50944.509999999995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3194.1559857312041</v>
      </c>
      <c r="N57" s="104">
        <f t="shared" si="27"/>
        <v>152.1026659872002</v>
      </c>
      <c r="O57" s="106">
        <f t="shared" si="28"/>
        <v>0</v>
      </c>
      <c r="P57" s="107">
        <f t="shared" si="29"/>
        <v>-19.325905441371219</v>
      </c>
      <c r="Q57" s="108">
        <f t="shared" si="30"/>
        <v>0.88726555159200127</v>
      </c>
      <c r="R57" s="303"/>
      <c r="S57" s="46">
        <v>0.23611111111111113</v>
      </c>
      <c r="T57" s="47">
        <v>0.25420138888888894</v>
      </c>
      <c r="U57" s="109">
        <v>5.5500000000000282</v>
      </c>
      <c r="V57" s="110">
        <v>26.053830924900598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-405.84401426879595</v>
      </c>
      <c r="AF57" s="108">
        <f t="shared" si="32"/>
        <v>0.88726555159200116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2000</v>
      </c>
      <c r="G58" s="101">
        <f t="shared" si="33"/>
        <v>87920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3271.677004051146</v>
      </c>
      <c r="N58" s="104">
        <f t="shared" si="27"/>
        <v>142.24682626309331</v>
      </c>
      <c r="O58" s="106">
        <f t="shared" si="28"/>
        <v>0</v>
      </c>
      <c r="P58" s="107">
        <f t="shared" si="29"/>
        <v>-14.27491286734147</v>
      </c>
      <c r="Q58" s="108">
        <f t="shared" si="30"/>
        <v>0.908799167791985</v>
      </c>
      <c r="R58" s="303"/>
      <c r="S58" s="46">
        <v>0.25763888888888892</v>
      </c>
      <c r="T58" s="47">
        <v>0.28310185185185188</v>
      </c>
      <c r="U58" s="109">
        <v>4.9499999999999744</v>
      </c>
      <c r="V58" s="110">
        <v>36.67843734311495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-328.32299594885399</v>
      </c>
      <c r="AF58" s="108">
        <f t="shared" si="32"/>
        <v>0.908799167791985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1441</v>
      </c>
      <c r="G59" s="101">
        <f t="shared" si="33"/>
        <v>67626.13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3260.410805952698</v>
      </c>
      <c r="N59" s="104">
        <f t="shared" si="27"/>
        <v>141.75699156316077</v>
      </c>
      <c r="O59" s="106">
        <f t="shared" si="28"/>
        <v>0</v>
      </c>
      <c r="P59" s="107">
        <f t="shared" si="29"/>
        <v>-14.764747567274014</v>
      </c>
      <c r="Q59" s="108">
        <f t="shared" si="30"/>
        <v>0.9056696683201938</v>
      </c>
      <c r="R59" s="303"/>
      <c r="S59" s="46">
        <v>0.28680555555555559</v>
      </c>
      <c r="T59" s="47">
        <v>0.30521990740740745</v>
      </c>
      <c r="U59" s="109">
        <v>5.333333333333341</v>
      </c>
      <c r="V59" s="110">
        <v>26.518130734368068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-339.58919404730204</v>
      </c>
      <c r="AF59" s="198">
        <f t="shared" si="32"/>
        <v>0.90566966832019391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3162</v>
      </c>
      <c r="G60" s="101">
        <f t="shared" si="33"/>
        <v>116140.26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3262.8181917882152</v>
      </c>
      <c r="N60" s="104">
        <f t="shared" si="27"/>
        <v>171.72727325201132</v>
      </c>
      <c r="O60" s="106">
        <f t="shared" si="28"/>
        <v>0</v>
      </c>
      <c r="P60" s="107">
        <f t="shared" si="29"/>
        <v>-17.746410958515014</v>
      </c>
      <c r="Q60" s="108">
        <f t="shared" si="30"/>
        <v>0.90633838660783739</v>
      </c>
      <c r="R60" s="303"/>
      <c r="S60" s="46">
        <v>0.30902777777777779</v>
      </c>
      <c r="T60" s="47">
        <v>0.34939814814814818</v>
      </c>
      <c r="U60" s="109">
        <v>5.4833333333332845</v>
      </c>
      <c r="V60" s="110">
        <v>58.146053150458364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-337.18180821178476</v>
      </c>
      <c r="AF60" s="198">
        <f t="shared" si="32"/>
        <v>0.90633838660783761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6128</v>
      </c>
      <c r="G61" s="119">
        <f t="shared" si="33"/>
        <v>231638.39999999999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3272.7599999999993</v>
      </c>
      <c r="N61" s="104">
        <f t="shared" si="27"/>
        <v>163.63799999999998</v>
      </c>
      <c r="O61" s="106">
        <f t="shared" si="28"/>
        <v>0</v>
      </c>
      <c r="P61" s="107">
        <f t="shared" si="29"/>
        <v>-16.362000000000023</v>
      </c>
      <c r="Q61" s="108">
        <f t="shared" si="30"/>
        <v>0.90909999999999991</v>
      </c>
      <c r="R61" s="303"/>
      <c r="S61" s="46">
        <v>0.3527777777777778</v>
      </c>
      <c r="T61" s="118">
        <v>0.43078703703703708</v>
      </c>
      <c r="U61" s="109">
        <v>4.8666666666666547</v>
      </c>
      <c r="V61" s="110">
        <v>112.34554321123457</v>
      </c>
      <c r="W61" s="111">
        <v>0.43078703703703708</v>
      </c>
      <c r="X61" s="114">
        <v>0.46944444444444444</v>
      </c>
      <c r="Y61" s="12"/>
      <c r="Z61" s="196"/>
      <c r="AA61" s="294"/>
      <c r="AB61" s="295"/>
      <c r="AC61" s="12">
        <v>2</v>
      </c>
      <c r="AD61" s="196"/>
      <c r="AE61" s="197">
        <f t="shared" si="31"/>
        <v>-327.24000000000069</v>
      </c>
      <c r="AF61" s="198">
        <f t="shared" si="32"/>
        <v>0.9090999999999998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4697</v>
      </c>
      <c r="G62" s="119">
        <f t="shared" si="33"/>
        <v>180740.56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3265.1999999999953</v>
      </c>
      <c r="N62" s="104">
        <f t="shared" si="27"/>
        <v>171.85263157894713</v>
      </c>
      <c r="O62" s="121">
        <f t="shared" si="28"/>
        <v>0</v>
      </c>
      <c r="P62" s="122">
        <f t="shared" si="29"/>
        <v>-17.621052631579204</v>
      </c>
      <c r="Q62" s="123">
        <f t="shared" si="30"/>
        <v>0.9069999999999987</v>
      </c>
      <c r="R62" s="303"/>
      <c r="S62" s="46">
        <v>0.46944444444444444</v>
      </c>
      <c r="T62" s="118">
        <v>0.52937500000000004</v>
      </c>
      <c r="U62" s="109">
        <v>55.6666666666666</v>
      </c>
      <c r="V62" s="110">
        <v>86.310180080852746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31"/>
        <v>-334.80000000000473</v>
      </c>
      <c r="AF62" s="198">
        <f t="shared" si="32"/>
        <v>0.9069999999999987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3245.9541941166472</v>
      </c>
      <c r="N72" s="136">
        <f>M72/L72</f>
        <v>158.89286264906664</v>
      </c>
      <c r="O72" s="137">
        <f>L72-I72</f>
        <v>0</v>
      </c>
      <c r="P72" s="138">
        <f>N72-K72</f>
        <v>-17.330913574709598</v>
      </c>
      <c r="Q72" s="139">
        <f>N72/K72</f>
        <v>0.90165394281017963</v>
      </c>
      <c r="R72" s="304"/>
      <c r="S72" s="140">
        <v>0.20833333333333334</v>
      </c>
      <c r="T72" s="141">
        <v>0.52937500000000004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-354.04580588335284</v>
      </c>
      <c r="AF72" s="139">
        <f>M72/J72</f>
        <v>0.90165394281017974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504</v>
      </c>
      <c r="G73" s="119">
        <f t="shared" ref="G73:G75" si="39">E73*F73</f>
        <v>11869.2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2260.1013701938396</v>
      </c>
      <c r="N73" s="104">
        <f>M73/L73</f>
        <v>376.68356169897328</v>
      </c>
      <c r="O73" s="106">
        <f>L73-I73</f>
        <v>0</v>
      </c>
      <c r="P73" s="107">
        <f>N73-K73</f>
        <v>-39.983104967693407</v>
      </c>
      <c r="Q73" s="108">
        <f>N73/K73</f>
        <v>0.90404054807753587</v>
      </c>
      <c r="R73" s="302">
        <f>Q89</f>
        <v>0.90470387825527854</v>
      </c>
      <c r="S73" s="46">
        <v>0.3249999999999999</v>
      </c>
      <c r="T73" s="118">
        <v>0.33428240740740733</v>
      </c>
      <c r="U73" s="109">
        <v>5.8666666666666512</v>
      </c>
      <c r="V73" s="110">
        <v>13.379930829123136</v>
      </c>
      <c r="W73" s="159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-239.89862980616044</v>
      </c>
      <c r="AF73" s="154">
        <f>M73/J73</f>
        <v>0.90404054807753587</v>
      </c>
      <c r="AG73" s="307">
        <f>AF89</f>
        <v>0.90470387825527843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2367</v>
      </c>
      <c r="G74" s="119">
        <f t="shared" si="39"/>
        <v>54890.73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2259.3714754247817</v>
      </c>
      <c r="N74" s="104">
        <f>M74/L74</f>
        <v>376.56191257079695</v>
      </c>
      <c r="O74" s="121">
        <f>L74-I74</f>
        <v>0</v>
      </c>
      <c r="P74" s="122">
        <f>N74-K74</f>
        <v>-40.104754095869737</v>
      </c>
      <c r="Q74" s="123">
        <f>N74/K74</f>
        <v>0.9037485901699126</v>
      </c>
      <c r="R74" s="303"/>
      <c r="S74" s="46">
        <v>0.33819444444444435</v>
      </c>
      <c r="T74" s="118">
        <v>0.38184027777777768</v>
      </c>
      <c r="U74" s="109">
        <v>5.633333333333308</v>
      </c>
      <c r="V74" s="110">
        <v>62.858189343697447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-240.62852457521831</v>
      </c>
      <c r="AF74" s="108">
        <f>M74/J74</f>
        <v>0.90374859016991271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3656</v>
      </c>
      <c r="G75" s="119">
        <f t="shared" si="39"/>
        <v>131213.84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2965.1423391872968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03"/>
      <c r="S75" s="46">
        <v>0.38472222222222213</v>
      </c>
      <c r="T75" s="118">
        <v>0.43608796296296287</v>
      </c>
      <c r="U75" s="109">
        <v>5</v>
      </c>
      <c r="V75" s="110">
        <v>73.979585094765952</v>
      </c>
      <c r="W75" s="111"/>
      <c r="X75" s="114"/>
      <c r="Y75" s="12"/>
      <c r="Z75" s="196"/>
      <c r="AA75" s="294"/>
      <c r="AB75" s="295"/>
      <c r="AC75" s="12">
        <v>1</v>
      </c>
      <c r="AD75" s="196"/>
      <c r="AE75" s="115">
        <f>M75-J75</f>
        <v>-307.85766081270322</v>
      </c>
      <c r="AF75" s="108">
        <f>M75/J75</f>
        <v>0.90594021973336292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2494.8717282686393</v>
      </c>
      <c r="N89" s="136">
        <f>M89/L89</f>
        <v>440.27148145917164</v>
      </c>
      <c r="O89" s="137">
        <f>L89-I89</f>
        <v>0</v>
      </c>
      <c r="P89" s="138">
        <f>N89-K89</f>
        <v>-46.375577364357696</v>
      </c>
      <c r="Q89" s="139">
        <f>N89/K89</f>
        <v>0.90470387825527854</v>
      </c>
      <c r="R89" s="304"/>
      <c r="S89" s="140">
        <v>0.20833333333333334</v>
      </c>
      <c r="T89" s="141">
        <v>0.43608796296296287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1</v>
      </c>
      <c r="AD89" s="189">
        <f>SUM(AD73:AD88)</f>
        <v>0</v>
      </c>
      <c r="AE89" s="166">
        <f>M89-J89</f>
        <v>-262.79493839802717</v>
      </c>
      <c r="AF89" s="139">
        <f>M89/J89</f>
        <v>0.90470387825527843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2226</v>
      </c>
      <c r="G90" s="146">
        <f t="shared" ref="G90:G91" si="43">E90*F90</f>
        <v>34525.26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3793.6655062869572</v>
      </c>
      <c r="N90" s="150">
        <f>M90/L90</f>
        <v>632.2775843811595</v>
      </c>
      <c r="O90" s="152">
        <f>L90-I90</f>
        <v>0</v>
      </c>
      <c r="P90" s="153">
        <f>N90-K90</f>
        <v>-67.7224156188405</v>
      </c>
      <c r="Q90" s="154">
        <f>N90/K90</f>
        <v>0.90325369197308503</v>
      </c>
      <c r="R90" s="302">
        <f>Q106</f>
        <v>0.90300562056846634</v>
      </c>
      <c r="S90" s="155">
        <v>0.25</v>
      </c>
      <c r="T90" s="156">
        <v>0.27444444444444444</v>
      </c>
      <c r="U90" s="157"/>
      <c r="V90" s="158">
        <v>35.206055931568301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-406.33449371304278</v>
      </c>
      <c r="AF90" s="154">
        <f>M90/J90</f>
        <v>0.90325369197308503</v>
      </c>
      <c r="AG90" s="307">
        <f>AF106</f>
        <v>0.90300562056846634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2221</v>
      </c>
      <c r="G91" s="101">
        <f t="shared" si="43"/>
        <v>33337.21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3791.5817064881594</v>
      </c>
      <c r="N91" s="104">
        <f>M91/L91</f>
        <v>631.93028441469323</v>
      </c>
      <c r="O91" s="106">
        <f>L91-I91</f>
        <v>0</v>
      </c>
      <c r="P91" s="107">
        <f>N91-K91</f>
        <v>-68.069715585306767</v>
      </c>
      <c r="Q91" s="108">
        <f>N91/K91</f>
        <v>0.90275754916384743</v>
      </c>
      <c r="R91" s="303"/>
      <c r="S91" s="46">
        <v>0.27847222222222223</v>
      </c>
      <c r="T91" s="47">
        <v>0.3028703703703704</v>
      </c>
      <c r="U91" s="109">
        <v>5.8000000000000274</v>
      </c>
      <c r="V91" s="110">
        <v>35.146282031049289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-408.4182935118406</v>
      </c>
      <c r="AF91" s="108">
        <f>M91/J91</f>
        <v>0.90275754916384743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3792.6236063875585</v>
      </c>
      <c r="N106" s="136">
        <f>M106/L106</f>
        <v>632.10393439792642</v>
      </c>
      <c r="O106" s="137">
        <f>L106-I106</f>
        <v>0</v>
      </c>
      <c r="P106" s="138">
        <f>N106-K106</f>
        <v>-67.896065602073577</v>
      </c>
      <c r="Q106" s="139">
        <f>N106/K106</f>
        <v>0.90300562056846634</v>
      </c>
      <c r="R106" s="304"/>
      <c r="S106" s="140">
        <v>0.25</v>
      </c>
      <c r="T106" s="141">
        <v>0.3028703703703704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-407.37639361244146</v>
      </c>
      <c r="AF106" s="139">
        <f>M106/J106</f>
        <v>0.90300562056846634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1821</v>
      </c>
      <c r="G107" s="146">
        <f t="shared" ref="G107:G109" si="47">E107*F107</f>
        <v>105927.57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1805.2000000000003</v>
      </c>
      <c r="N107" s="150">
        <f>M107/L107</f>
        <v>106.18823529411766</v>
      </c>
      <c r="O107" s="152">
        <f>L107-I107</f>
        <v>-1</v>
      </c>
      <c r="P107" s="153">
        <f>N107-K107</f>
        <v>-4.9228758169934537</v>
      </c>
      <c r="Q107" s="154">
        <f>N107/K107</f>
        <v>0.95569411764705892</v>
      </c>
      <c r="R107" s="302">
        <f>Q123</f>
        <v>0.95133988095238087</v>
      </c>
      <c r="S107" s="155">
        <v>0.70833333333333337</v>
      </c>
      <c r="T107" s="156">
        <v>0.75035879629629632</v>
      </c>
      <c r="U107" s="157"/>
      <c r="V107" s="158">
        <v>60.525149567914909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-194.79999999999973</v>
      </c>
      <c r="AF107" s="154">
        <f>M107/J107</f>
        <v>0.90260000000000018</v>
      </c>
      <c r="AG107" s="307">
        <f>AF123</f>
        <v>0.9029666666666667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2007</v>
      </c>
      <c r="G108" s="101">
        <f t="shared" si="47"/>
        <v>101694.69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1806.8</v>
      </c>
      <c r="N108" s="104">
        <f>M108/L108</f>
        <v>95.094736842105263</v>
      </c>
      <c r="O108" s="106">
        <f>L108-I108</f>
        <v>-1</v>
      </c>
      <c r="P108" s="107">
        <f>N108-K108</f>
        <v>-4.905263157894737</v>
      </c>
      <c r="Q108" s="108">
        <f>N108/K108</f>
        <v>0.95094736842105265</v>
      </c>
      <c r="R108" s="303"/>
      <c r="S108" s="46">
        <v>0.75347222222222221</v>
      </c>
      <c r="T108" s="47">
        <v>0.7997453703703703</v>
      </c>
      <c r="U108" s="109">
        <v>5</v>
      </c>
      <c r="V108" s="110">
        <v>66.648217843701573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-193.20000000000005</v>
      </c>
      <c r="AF108" s="108">
        <f>M108/J108</f>
        <v>0.90339999999999998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1831</v>
      </c>
      <c r="G109" s="101">
        <f t="shared" si="47"/>
        <v>104916.29999999999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1805.8000000000002</v>
      </c>
      <c r="N109" s="104">
        <f>M109/L109</f>
        <v>90.29</v>
      </c>
      <c r="O109" s="106">
        <f>L109-I109</f>
        <v>-1</v>
      </c>
      <c r="P109" s="107">
        <f>N109-K109</f>
        <v>-4.9480952380952345</v>
      </c>
      <c r="Q109" s="108">
        <f>N109/K109</f>
        <v>0.94804500000000003</v>
      </c>
      <c r="R109" s="303"/>
      <c r="S109" s="46">
        <v>0.8027777777777777</v>
      </c>
      <c r="T109" s="47">
        <v>0.84502314814814805</v>
      </c>
      <c r="U109" s="109">
        <v>5</v>
      </c>
      <c r="V109" s="110">
        <v>60.837302026802519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-194.19999999999982</v>
      </c>
      <c r="AF109" s="108">
        <f>M109/J109</f>
        <v>0.90290000000000004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04"/>
      <c r="S123" s="140">
        <v>0.70833333333333337</v>
      </c>
      <c r="T123" s="141">
        <v>0.84502314814814805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2357</v>
      </c>
      <c r="G124" s="146">
        <f t="shared" ref="G124:G126" si="55">E124*F124</f>
        <v>112193.2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1804.5015390423562</v>
      </c>
      <c r="N124" s="150">
        <f>M124/L124</f>
        <v>78.456588654015491</v>
      </c>
      <c r="O124" s="152">
        <f>L124-I124</f>
        <v>0</v>
      </c>
      <c r="P124" s="153">
        <f>N124-K124</f>
        <v>-8.4999330851149466</v>
      </c>
      <c r="Q124" s="154">
        <f>N124/K124</f>
        <v>0.90225076952117811</v>
      </c>
      <c r="R124" s="302">
        <f>Q140</f>
        <v>0.90211447055111382</v>
      </c>
      <c r="S124" s="155">
        <v>0.70833333333333337</v>
      </c>
      <c r="T124" s="156">
        <v>0.7627546296296297</v>
      </c>
      <c r="U124" s="157"/>
      <c r="V124" s="158">
        <v>78.370672975458476</v>
      </c>
      <c r="W124" s="95"/>
      <c r="X124" s="96"/>
      <c r="Y124" s="194"/>
      <c r="Z124" s="195"/>
      <c r="AA124" s="305"/>
      <c r="AB124" s="306"/>
      <c r="AC124" s="194">
        <v>2</v>
      </c>
      <c r="AD124" s="195"/>
      <c r="AE124" s="113">
        <f>M124-J124</f>
        <v>-195.49846095764383</v>
      </c>
      <c r="AF124" s="154">
        <f>M124/J124</f>
        <v>0.90225076952117811</v>
      </c>
      <c r="AG124" s="374">
        <f>AF140</f>
        <v>0.90211447055111382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1938</v>
      </c>
      <c r="G125" s="101">
        <f t="shared" si="55"/>
        <v>110214.06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1803.4185642727773</v>
      </c>
      <c r="N125" s="104">
        <f>M125/L125</f>
        <v>78.40950279446858</v>
      </c>
      <c r="O125" s="106">
        <f>L125-I125</f>
        <v>0</v>
      </c>
      <c r="P125" s="107">
        <f>N125-K125</f>
        <v>-8.5470189446618576</v>
      </c>
      <c r="Q125" s="108">
        <f>N125/K125</f>
        <v>0.90170928213638868</v>
      </c>
      <c r="R125" s="303"/>
      <c r="S125" s="46">
        <v>0.76597222222222228</v>
      </c>
      <c r="T125" s="47">
        <v>0.81074074074074076</v>
      </c>
      <c r="U125" s="109">
        <v>4.6333333333333115</v>
      </c>
      <c r="V125" s="110">
        <v>64.477544095199846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-196.5814357272227</v>
      </c>
      <c r="AF125" s="108">
        <f>M125/J125</f>
        <v>0.90170928213638868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2647</v>
      </c>
      <c r="G126" s="101">
        <f t="shared" si="55"/>
        <v>150323.13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1804.7667199915502</v>
      </c>
      <c r="N126" s="104">
        <f>M126/L126</f>
        <v>78.46811826050218</v>
      </c>
      <c r="O126" s="106">
        <f>L126-I126</f>
        <v>0</v>
      </c>
      <c r="P126" s="107">
        <f>N126-K126</f>
        <v>-8.4884034786282569</v>
      </c>
      <c r="Q126" s="108">
        <f>N126/K126</f>
        <v>0.90238335999577501</v>
      </c>
      <c r="R126" s="303"/>
      <c r="S126" s="46">
        <v>0.81458333333333333</v>
      </c>
      <c r="T126" s="47">
        <v>0.87569444444444444</v>
      </c>
      <c r="U126" s="109">
        <v>5.5333333333332924</v>
      </c>
      <c r="V126" s="110">
        <v>88.000292913614672</v>
      </c>
      <c r="W126" s="111"/>
      <c r="X126" s="114"/>
      <c r="Y126" s="12"/>
      <c r="Z126" s="196"/>
      <c r="AA126" s="294"/>
      <c r="AB126" s="295"/>
      <c r="AC126" s="12">
        <v>2</v>
      </c>
      <c r="AD126" s="196"/>
      <c r="AE126" s="115">
        <f>M126-J126</f>
        <v>-195.23328000844981</v>
      </c>
      <c r="AF126" s="108">
        <f>M126/J126</f>
        <v>0.90238335999577513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1804.2289411022277</v>
      </c>
      <c r="N140" s="136">
        <f>M140/L140</f>
        <v>78.444736569662069</v>
      </c>
      <c r="O140" s="137">
        <f>L140-I140</f>
        <v>0</v>
      </c>
      <c r="P140" s="138">
        <f>N140-K140</f>
        <v>-8.5117851694683679</v>
      </c>
      <c r="Q140" s="139">
        <f>N140/K140</f>
        <v>0.90211447055111382</v>
      </c>
      <c r="R140" s="304"/>
      <c r="S140" s="140">
        <v>0.70833333333333337</v>
      </c>
      <c r="T140" s="141">
        <v>0.87569444444444444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-195.77105889777226</v>
      </c>
      <c r="AF140" s="139">
        <f>M140/J140</f>
        <v>0.90211447055111382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CB7FAA-2685-4063-A869-FD751A76BA6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FD9B-0642-4BA7-B6B4-E9F051D32570}">
  <sheetPr codeName="工作表61">
    <tabColor theme="9" tint="0.59999389629810485"/>
  </sheetPr>
  <dimension ref="B1:AR42"/>
  <sheetViews>
    <sheetView zoomScale="70" zoomScaleNormal="70" workbookViewId="0">
      <selection activeCell="P48" sqref="P4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235</v>
      </c>
      <c r="D3" s="278"/>
      <c r="E3" s="3" t="s">
        <v>2</v>
      </c>
      <c r="F3" s="279">
        <f>'0905(18度C)'!D1+'0905(4度C)'!D1</f>
        <v>131637</v>
      </c>
      <c r="G3" s="280"/>
      <c r="H3" s="3" t="s">
        <v>3</v>
      </c>
      <c r="I3" s="281">
        <f>'0905(18度C)'!F1+'0905(4度C)'!F1</f>
        <v>4194791.4399999995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485.26354882638799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735.52139037433153</v>
      </c>
      <c r="N6" s="256"/>
      <c r="O6" s="244">
        <f>'0905(4度C)'!Y2</f>
        <v>0</v>
      </c>
      <c r="P6" s="244">
        <f>'0905(4度C)'!Z2</f>
        <v>0</v>
      </c>
      <c r="Q6" s="244">
        <f>'0905(4度C)'!AC2</f>
        <v>37</v>
      </c>
      <c r="R6" s="244">
        <f>'0905(4度C)'!AD2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439.81499166991472</v>
      </c>
      <c r="F7" s="250" t="e">
        <f>AVERAGE(#REF!,D15:K15)</f>
        <v>#REF!</v>
      </c>
      <c r="G7" s="251">
        <f>AVERAGE(D15:K15)</f>
        <v>246.73055044700024</v>
      </c>
      <c r="H7" s="252"/>
      <c r="I7" s="251">
        <f>AVERAGE(L15:O15)</f>
        <v>87.608626048806187</v>
      </c>
      <c r="J7" s="252"/>
      <c r="K7" s="251">
        <f>AVERAGE(D33:O33)</f>
        <v>679.14686183987192</v>
      </c>
      <c r="L7" s="252"/>
      <c r="M7" s="251">
        <f>AVERAGE(P33:X33)</f>
        <v>666.21296614488347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0.90516594242843584</v>
      </c>
      <c r="F8" s="258" t="e">
        <f>AVERAGE(D16:K16,#REF!)</f>
        <v>#REF!</v>
      </c>
      <c r="G8" s="236">
        <f>AVERAGE(D16:K16)</f>
        <v>0.90306193287628866</v>
      </c>
      <c r="H8" s="237"/>
      <c r="I8" s="236">
        <f>AVERAGE(L16:O16)</f>
        <v>0.92687717575174733</v>
      </c>
      <c r="J8" s="237"/>
      <c r="K8" s="236">
        <f>AVERAGE(D34:O34)</f>
        <v>0.90277678203327294</v>
      </c>
      <c r="L8" s="237"/>
      <c r="M8" s="236">
        <f>AVERAGE(P34:X34)</f>
        <v>0.89985550049016416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76.935614430614379</v>
      </c>
      <c r="F15" s="35">
        <v>94.764213247512615</v>
      </c>
      <c r="G15" s="35">
        <v>77.407769682631667</v>
      </c>
      <c r="H15" s="35">
        <v>158.85458488998535</v>
      </c>
      <c r="I15" s="35">
        <v>440.22736381211286</v>
      </c>
      <c r="J15" s="35">
        <v>632.19375661914455</v>
      </c>
      <c r="K15" s="36" t="s">
        <v>42</v>
      </c>
      <c r="L15" s="34" t="s">
        <v>42</v>
      </c>
      <c r="M15" s="204">
        <v>96.746428571428552</v>
      </c>
      <c r="N15" s="35">
        <v>78.470823526183821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0.90251393851297634</v>
      </c>
      <c r="F16" s="42">
        <f t="shared" si="0"/>
        <v>0.90358312079976577</v>
      </c>
      <c r="G16" s="42">
        <f t="shared" si="0"/>
        <v>0.90309064629736935</v>
      </c>
      <c r="H16" s="42">
        <f t="shared" si="0"/>
        <v>0.90143673171698024</v>
      </c>
      <c r="I16" s="42">
        <f t="shared" si="0"/>
        <v>0.90461322190329019</v>
      </c>
      <c r="J16" s="42">
        <f t="shared" si="0"/>
        <v>0.90313393802734931</v>
      </c>
      <c r="K16" s="43" t="s">
        <v>42</v>
      </c>
      <c r="L16" s="41" t="s">
        <v>42</v>
      </c>
      <c r="M16" s="44">
        <f>M15/M14</f>
        <v>0.95133988095238076</v>
      </c>
      <c r="N16" s="42">
        <f>N15/N14</f>
        <v>0.9024144705511139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0.58105324074074072</v>
      </c>
      <c r="F18" s="47">
        <v>0.50466435185185177</v>
      </c>
      <c r="G18" s="47">
        <v>0.46931712962962957</v>
      </c>
      <c r="H18" s="47">
        <v>0.50371527777777769</v>
      </c>
      <c r="I18" s="47">
        <v>0.41521990740740722</v>
      </c>
      <c r="J18" s="47">
        <v>0.28762731481481479</v>
      </c>
      <c r="K18" s="47" t="s">
        <v>42</v>
      </c>
      <c r="L18" s="46" t="s">
        <v>42</v>
      </c>
      <c r="M18" s="48">
        <v>0.82144675925925925</v>
      </c>
      <c r="N18" s="47">
        <v>0.83883101851851849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9</v>
      </c>
      <c r="F21" s="51">
        <v>6</v>
      </c>
      <c r="G21" s="51">
        <v>7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850.90909090909088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287.4351810937456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760.24757594247797</v>
      </c>
      <c r="N33" s="35">
        <v>918.2319086090265</v>
      </c>
      <c r="O33" s="35">
        <v>750.67278171423766</v>
      </c>
      <c r="P33" s="34">
        <v>260.0959686815026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683.42042796146927</v>
      </c>
      <c r="W33" s="35">
        <v>953.97444208815693</v>
      </c>
      <c r="X33" s="37">
        <v>767.36102584840478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0.87827416445311157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0.92151221326360966</v>
      </c>
      <c r="N34" s="42">
        <f>N33/N32</f>
        <v>0.90689571220644583</v>
      </c>
      <c r="O34" s="42">
        <f>O33/O32</f>
        <v>0.90442503820992481</v>
      </c>
      <c r="P34" s="41">
        <f>P33/P32</f>
        <v>0.86698656227167537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0.92207518058293481</v>
      </c>
      <c r="W34" s="42">
        <f>W33/W32</f>
        <v>0.90854708770300663</v>
      </c>
      <c r="X34" s="45">
        <f>X33/X32</f>
        <v>0.90181317140303985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0.30624999999999997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0.41521990740740722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0.37473379629629622</v>
      </c>
      <c r="N36" s="47">
        <v>0.45033564814814825</v>
      </c>
      <c r="O36" s="47">
        <v>0.43126157407407423</v>
      </c>
      <c r="P36" s="46">
        <v>0.72134259259259259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0.81989583333333327</v>
      </c>
      <c r="W36" s="47">
        <v>1.0199421296296292</v>
      </c>
      <c r="X36" s="49">
        <v>1.0311921296296289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4.2307692307692308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08B1-2D5A-4A00-A943-C4D5DD0BD251}">
  <sheetPr codeName="工作表62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70171</v>
      </c>
      <c r="E1" s="86" t="s">
        <v>3</v>
      </c>
      <c r="F1" s="87">
        <f>SUM(G5:G140)</f>
        <v>1422287.7600000002</v>
      </c>
      <c r="G1" s="88" t="s">
        <v>84</v>
      </c>
      <c r="H1" s="89">
        <f>L21+L38+L55+L72+L89+L106+L123+L140</f>
        <v>46.395054945054945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46270</v>
      </c>
      <c r="B2" s="348"/>
      <c r="C2" s="90" t="s">
        <v>40</v>
      </c>
      <c r="D2" s="91">
        <f>AVERAGE(N21,N38,N55,N72,N89,N106,N123,N140)</f>
        <v>672.67991399237769</v>
      </c>
      <c r="E2" s="91" t="s">
        <v>91</v>
      </c>
      <c r="F2" s="92">
        <f>F1/D1</f>
        <v>20.268882586823619</v>
      </c>
      <c r="G2" s="93" t="s">
        <v>92</v>
      </c>
      <c r="H2" s="94">
        <f>COUNT(H5:H140)</f>
        <v>11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917</v>
      </c>
      <c r="G5" s="146">
        <f t="shared" ref="G5:G9" si="0">E5*F5</f>
        <v>23511.88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3218.3295511531815</v>
      </c>
      <c r="N5" s="150">
        <f>M5/L5</f>
        <v>321.83295511531816</v>
      </c>
      <c r="O5" s="152">
        <f>L5-I5</f>
        <v>0</v>
      </c>
      <c r="P5" s="153">
        <f>N5-K5</f>
        <v>-38.167044884681843</v>
      </c>
      <c r="Q5" s="154">
        <f>N5/K5</f>
        <v>0.89398043087588375</v>
      </c>
      <c r="R5" s="302">
        <f>Q21</f>
        <v>0.87827416445311157</v>
      </c>
      <c r="S5" s="155">
        <v>0.25</v>
      </c>
      <c r="T5" s="156">
        <v>0.26186342592592593</v>
      </c>
      <c r="U5" s="157"/>
      <c r="V5" s="158">
        <v>17.095825373223636</v>
      </c>
      <c r="W5" s="159"/>
      <c r="X5" s="160"/>
      <c r="Y5" s="305"/>
      <c r="Z5" s="306"/>
      <c r="AA5" s="113">
        <f>M5-J5</f>
        <v>-381.67044884681854</v>
      </c>
      <c r="AB5" s="154">
        <f>M5/J5</f>
        <v>0.89398043087588375</v>
      </c>
      <c r="AC5" s="307">
        <f>AB21</f>
        <v>0.87827416445311168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1453</v>
      </c>
      <c r="G6" s="101">
        <f t="shared" si="0"/>
        <v>42892.56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3157.8666732841921</v>
      </c>
      <c r="N6" s="104">
        <f>M6/L6</f>
        <v>287.07878848038109</v>
      </c>
      <c r="O6" s="106">
        <f>L6-I6</f>
        <v>0</v>
      </c>
      <c r="P6" s="107">
        <f>N6-K6</f>
        <v>-40.19393879234616</v>
      </c>
      <c r="Q6" s="108">
        <f>N6/K6</f>
        <v>0.87718518702338677</v>
      </c>
      <c r="R6" s="303"/>
      <c r="S6" s="46">
        <v>0.26597222222222222</v>
      </c>
      <c r="T6" s="47">
        <v>0.28513888888888889</v>
      </c>
      <c r="U6" s="109">
        <v>5.916666666666659</v>
      </c>
      <c r="V6" s="110">
        <v>27.607245339883999</v>
      </c>
      <c r="W6" s="111"/>
      <c r="X6" s="114"/>
      <c r="Y6" s="294"/>
      <c r="Z6" s="295"/>
      <c r="AA6" s="115">
        <f>M6-J6</f>
        <v>-442.13332671580793</v>
      </c>
      <c r="AB6" s="108">
        <f>M6/J6</f>
        <v>0.87718518702338666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1760</v>
      </c>
      <c r="G7" s="101">
        <f t="shared" si="0"/>
        <v>52536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3157.9461756885839</v>
      </c>
      <c r="N7" s="104">
        <f>M7/L7</f>
        <v>287.08601597168945</v>
      </c>
      <c r="O7" s="106">
        <f>L7-I7</f>
        <v>0</v>
      </c>
      <c r="P7" s="107">
        <f>N7-K7</f>
        <v>-40.186711301037803</v>
      </c>
      <c r="Q7" s="108">
        <f>N7/K7</f>
        <v>0.87720727102460672</v>
      </c>
      <c r="R7" s="303"/>
      <c r="S7" s="46">
        <v>0.28819444444444442</v>
      </c>
      <c r="T7" s="47">
        <v>0.31141203703703701</v>
      </c>
      <c r="U7" s="109">
        <v>5</v>
      </c>
      <c r="V7" s="110">
        <v>33.439455305780861</v>
      </c>
      <c r="W7" s="111"/>
      <c r="X7" s="114"/>
      <c r="Y7" s="294"/>
      <c r="Z7" s="295"/>
      <c r="AA7" s="115">
        <f>M7-J7</f>
        <v>-442.05382431141607</v>
      </c>
      <c r="AB7" s="108">
        <f>M7/J7</f>
        <v>0.87720727102460661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249</v>
      </c>
      <c r="G8" s="101">
        <f t="shared" si="0"/>
        <v>7470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3153.5161633271805</v>
      </c>
      <c r="N8" s="104">
        <f>M8/L8</f>
        <v>286.68328757519822</v>
      </c>
      <c r="O8" s="106">
        <f>L8-I8</f>
        <v>0</v>
      </c>
      <c r="P8" s="107">
        <f>N8-K8</f>
        <v>-40.589439697529031</v>
      </c>
      <c r="Q8" s="108">
        <f>N8/K8</f>
        <v>0.87597671203532801</v>
      </c>
      <c r="R8" s="303"/>
      <c r="S8" s="46">
        <v>0.31458333333333327</v>
      </c>
      <c r="T8" s="47">
        <v>0.3178703703703703</v>
      </c>
      <c r="U8" s="109">
        <v>4.5666666666666078</v>
      </c>
      <c r="V8" s="110">
        <v>4.7375688679639598</v>
      </c>
      <c r="W8" s="111"/>
      <c r="X8" s="114"/>
      <c r="Y8" s="294"/>
      <c r="Z8" s="295"/>
      <c r="AA8" s="115">
        <f>M8-J8</f>
        <v>-446.48383667281951</v>
      </c>
      <c r="AB8" s="108">
        <f>M8/J8</f>
        <v>0.8759767120353279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588</v>
      </c>
      <c r="G9" s="101">
        <f t="shared" si="0"/>
        <v>16799.16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3121.2763967028704</v>
      </c>
      <c r="N9" s="104">
        <f>M9/L9</f>
        <v>260.10636639190585</v>
      </c>
      <c r="O9" s="106">
        <f>L9-I9</f>
        <v>0</v>
      </c>
      <c r="P9" s="107">
        <f>N9-K9</f>
        <v>-39.893633608094149</v>
      </c>
      <c r="Q9" s="108">
        <f>N9/K9</f>
        <v>0.86702122130635284</v>
      </c>
      <c r="R9" s="303"/>
      <c r="S9" s="46">
        <v>0.32083333333333325</v>
      </c>
      <c r="T9" s="47">
        <v>0.32868055555555548</v>
      </c>
      <c r="U9" s="109">
        <v>5</v>
      </c>
      <c r="V9" s="110">
        <v>11.303068205452</v>
      </c>
      <c r="W9" s="111"/>
      <c r="X9" s="114"/>
      <c r="Y9" s="294"/>
      <c r="Z9" s="295"/>
      <c r="AA9" s="115">
        <f>M9-J9</f>
        <v>-478.72360329712956</v>
      </c>
      <c r="AB9" s="108">
        <f>M9/J9</f>
        <v>0.86702122130635295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3161.7869920312019</v>
      </c>
      <c r="N21" s="136">
        <f>M21/L21</f>
        <v>287.4351810937456</v>
      </c>
      <c r="O21" s="137">
        <f>L21-I21</f>
        <v>0</v>
      </c>
      <c r="P21" s="138">
        <f>N21-K21</f>
        <v>-39.837546178981654</v>
      </c>
      <c r="Q21" s="139">
        <f>N21/K21</f>
        <v>0.87827416445311157</v>
      </c>
      <c r="R21" s="304"/>
      <c r="S21" s="140">
        <v>0.25</v>
      </c>
      <c r="T21" s="141">
        <v>0.41521990740740722</v>
      </c>
      <c r="U21" s="142"/>
      <c r="V21" s="164"/>
      <c r="W21" s="165"/>
      <c r="X21" s="136"/>
      <c r="Y21" s="290"/>
      <c r="Z21" s="291"/>
      <c r="AA21" s="166">
        <f>M21-J21</f>
        <v>-438.21300796879814</v>
      </c>
      <c r="AB21" s="139">
        <f>M21/J21</f>
        <v>0.87827416445311168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1103</v>
      </c>
      <c r="G22" s="146">
        <f t="shared" ref="G22:G24" si="5">E22*F22</f>
        <v>20438.59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3039.3152056073941</v>
      </c>
      <c r="N22" s="150">
        <f>M22/L22</f>
        <v>1013.1050685357981</v>
      </c>
      <c r="O22" s="152">
        <f>L22-I22</f>
        <v>0</v>
      </c>
      <c r="P22" s="153">
        <f>N22-K22</f>
        <v>-86.894931464201932</v>
      </c>
      <c r="Q22" s="154">
        <f>N22/K22</f>
        <v>0.92100460775981641</v>
      </c>
      <c r="R22" s="302">
        <f>Q38</f>
        <v>0.92151221326360966</v>
      </c>
      <c r="S22" s="155">
        <v>0.30624999999999997</v>
      </c>
      <c r="T22" s="156">
        <v>0.3213657407407407</v>
      </c>
      <c r="U22" s="157"/>
      <c r="V22" s="110">
        <v>21.774641826520991</v>
      </c>
      <c r="W22" s="159"/>
      <c r="X22" s="160"/>
      <c r="Y22" s="305"/>
      <c r="Z22" s="306"/>
      <c r="AA22" s="113">
        <f>M22-J22</f>
        <v>-260.68479439260591</v>
      </c>
      <c r="AB22" s="154">
        <f>M22/J22</f>
        <v>0.92100460775981641</v>
      </c>
      <c r="AC22" s="307">
        <f>AB38</f>
        <v>0.92151221326360966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1465</v>
      </c>
      <c r="G23" s="101">
        <f t="shared" si="5"/>
        <v>26208.850000000002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3040.456544878436</v>
      </c>
      <c r="N23" s="104">
        <f>M23/L23</f>
        <v>760.11413621960901</v>
      </c>
      <c r="O23" s="106">
        <f>L23-I23</f>
        <v>0</v>
      </c>
      <c r="P23" s="107">
        <f>N23-K23</f>
        <v>-64.885863780390991</v>
      </c>
      <c r="Q23" s="108">
        <f>N23/K23</f>
        <v>0.92135046814498056</v>
      </c>
      <c r="R23" s="303"/>
      <c r="S23" s="46">
        <v>0.32499999999999996</v>
      </c>
      <c r="T23" s="47">
        <v>0.34506944444444443</v>
      </c>
      <c r="U23" s="109">
        <v>5.2333333333333254</v>
      </c>
      <c r="V23" s="110">
        <v>28.910131982667238</v>
      </c>
      <c r="W23" s="111"/>
      <c r="X23" s="114"/>
      <c r="Y23" s="294"/>
      <c r="Z23" s="295"/>
      <c r="AA23" s="115">
        <f>M23-J23</f>
        <v>-259.54345512156397</v>
      </c>
      <c r="AB23" s="108">
        <f>M23/J23</f>
        <v>0.92135046814498056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1959</v>
      </c>
      <c r="G24" s="101">
        <f t="shared" si="5"/>
        <v>43724.88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3043.1991608239064</v>
      </c>
      <c r="N24" s="104">
        <f>M24/L24</f>
        <v>608.6398321647813</v>
      </c>
      <c r="O24" s="106">
        <f>L24-I24</f>
        <v>0</v>
      </c>
      <c r="P24" s="107">
        <f>N24-K24</f>
        <v>-51.360167835218704</v>
      </c>
      <c r="Q24" s="108">
        <f>N24/K24</f>
        <v>0.92218156388603223</v>
      </c>
      <c r="R24" s="303"/>
      <c r="S24" s="46">
        <v>0.3479166666666666</v>
      </c>
      <c r="T24" s="47">
        <v>0.37473379629629622</v>
      </c>
      <c r="U24" s="109">
        <v>5</v>
      </c>
      <c r="V24" s="110">
        <v>38.623827685394602</v>
      </c>
      <c r="W24" s="111"/>
      <c r="X24" s="114"/>
      <c r="Y24" s="294"/>
      <c r="Z24" s="295"/>
      <c r="AA24" s="115">
        <f>M24-J24</f>
        <v>-256.80083917609363</v>
      </c>
      <c r="AB24" s="108">
        <f>M24/J24</f>
        <v>0.92218156388603223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3040.9903037699119</v>
      </c>
      <c r="N38" s="136">
        <f t="shared" ref="N38:N45" si="10">M38/L38</f>
        <v>760.24757594247797</v>
      </c>
      <c r="O38" s="137">
        <f t="shared" ref="O38:O45" si="11">L38-I38</f>
        <v>0</v>
      </c>
      <c r="P38" s="138">
        <f t="shared" ref="P38:P45" si="12">N38-K38</f>
        <v>-64.752424057522035</v>
      </c>
      <c r="Q38" s="139">
        <f t="shared" ref="Q38:Q45" si="13">N38/K38</f>
        <v>0.92151221326360966</v>
      </c>
      <c r="R38" s="304"/>
      <c r="S38" s="140">
        <v>0.30624999999999997</v>
      </c>
      <c r="T38" s="141">
        <v>0.37473379629629622</v>
      </c>
      <c r="U38" s="142"/>
      <c r="V38" s="164"/>
      <c r="W38" s="97"/>
      <c r="X38" s="67"/>
      <c r="Y38" s="290"/>
      <c r="Z38" s="291"/>
      <c r="AA38" s="166">
        <f t="shared" ref="AA38:AA45" si="14">M38-J38</f>
        <v>-259.00969623008814</v>
      </c>
      <c r="AB38" s="139">
        <f t="shared" ref="AB38:AB45" si="15">M38/J38</f>
        <v>0.92151221326360966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823</v>
      </c>
      <c r="G39" s="146">
        <f t="shared" ref="G39:G45" si="16">E39*F39</f>
        <v>20426.86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3249.2256067804815</v>
      </c>
      <c r="N39" s="150">
        <f t="shared" si="10"/>
        <v>649.84512135609634</v>
      </c>
      <c r="O39" s="152">
        <f t="shared" si="11"/>
        <v>0</v>
      </c>
      <c r="P39" s="153">
        <f t="shared" si="12"/>
        <v>-70.154878643903658</v>
      </c>
      <c r="Q39" s="154">
        <f t="shared" si="13"/>
        <v>0.90256266855013378</v>
      </c>
      <c r="R39" s="302">
        <f>Q55</f>
        <v>0.90689571220644583</v>
      </c>
      <c r="S39" s="155">
        <v>0.25</v>
      </c>
      <c r="T39" s="156">
        <v>0.2605439814814815</v>
      </c>
      <c r="U39" s="157"/>
      <c r="V39" s="158">
        <v>15.197467327893099</v>
      </c>
      <c r="W39" s="159"/>
      <c r="X39" s="160"/>
      <c r="Y39" s="305"/>
      <c r="Z39" s="306"/>
      <c r="AA39" s="113">
        <f t="shared" si="14"/>
        <v>-350.77439321951852</v>
      </c>
      <c r="AB39" s="154">
        <f t="shared" si="15"/>
        <v>0.90256266855013378</v>
      </c>
      <c r="AC39" s="307">
        <f>AB55</f>
        <v>0.90689571220644594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465</v>
      </c>
      <c r="G40" s="101">
        <f t="shared" si="16"/>
        <v>9634.7999999999993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3245.116142816064</v>
      </c>
      <c r="N40" s="104">
        <f t="shared" si="10"/>
        <v>1081.705380938688</v>
      </c>
      <c r="O40" s="106">
        <f t="shared" si="11"/>
        <v>0</v>
      </c>
      <c r="P40" s="107">
        <f t="shared" si="12"/>
        <v>-118.29461906131201</v>
      </c>
      <c r="Q40" s="108">
        <f t="shared" si="13"/>
        <v>0.90142115078223994</v>
      </c>
      <c r="R40" s="303"/>
      <c r="S40" s="46">
        <v>0.27083333333333337</v>
      </c>
      <c r="T40" s="47">
        <v>0.27679398148148154</v>
      </c>
      <c r="U40" s="109">
        <v>14.816666666666691</v>
      </c>
      <c r="V40" s="110">
        <v>8.5975351180462809</v>
      </c>
      <c r="W40" s="111"/>
      <c r="X40" s="114"/>
      <c r="Y40" s="294"/>
      <c r="Z40" s="295"/>
      <c r="AA40" s="115">
        <f t="shared" si="14"/>
        <v>-354.88385718393602</v>
      </c>
      <c r="AB40" s="108">
        <f t="shared" si="15"/>
        <v>0.90142115078223994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538</v>
      </c>
      <c r="G41" s="101">
        <f t="shared" si="16"/>
        <v>9780.84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3242.9632394521159</v>
      </c>
      <c r="N41" s="104">
        <f t="shared" si="10"/>
        <v>1080.9877464840386</v>
      </c>
      <c r="O41" s="106">
        <f t="shared" si="11"/>
        <v>0</v>
      </c>
      <c r="P41" s="107">
        <f t="shared" si="12"/>
        <v>-119.01225351596145</v>
      </c>
      <c r="Q41" s="108">
        <f t="shared" si="13"/>
        <v>0.90082312207003212</v>
      </c>
      <c r="R41" s="303"/>
      <c r="S41" s="46">
        <v>0.28611111111111115</v>
      </c>
      <c r="T41" s="47">
        <v>0.2930208333333334</v>
      </c>
      <c r="U41" s="109">
        <v>13.416666666666632</v>
      </c>
      <c r="V41" s="110">
        <v>9.9538593614935831</v>
      </c>
      <c r="W41" s="111"/>
      <c r="X41" s="114"/>
      <c r="Y41" s="294"/>
      <c r="Z41" s="295"/>
      <c r="AA41" s="115">
        <f t="shared" si="14"/>
        <v>-357.03676054788411</v>
      </c>
      <c r="AB41" s="108">
        <f t="shared" si="15"/>
        <v>0.90082312207003223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876</v>
      </c>
      <c r="G42" s="101">
        <f t="shared" si="16"/>
        <v>14953.32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3045.3338128576256</v>
      </c>
      <c r="N42" s="104">
        <f t="shared" si="10"/>
        <v>1015.1112709525419</v>
      </c>
      <c r="O42" s="106">
        <f t="shared" si="11"/>
        <v>0</v>
      </c>
      <c r="P42" s="107">
        <f t="shared" si="12"/>
        <v>-84.888729047458128</v>
      </c>
      <c r="Q42" s="108">
        <f t="shared" si="13"/>
        <v>0.92282842813867438</v>
      </c>
      <c r="R42" s="303"/>
      <c r="S42" s="46">
        <v>0.30208333333333337</v>
      </c>
      <c r="T42" s="47">
        <v>0.31406250000000002</v>
      </c>
      <c r="U42" s="109">
        <v>13.049999999999962</v>
      </c>
      <c r="V42" s="110">
        <v>17.259191678129923</v>
      </c>
      <c r="W42" s="111"/>
      <c r="X42" s="114"/>
      <c r="Y42" s="294"/>
      <c r="Z42" s="295"/>
      <c r="AA42" s="115">
        <f t="shared" si="14"/>
        <v>-254.66618714237438</v>
      </c>
      <c r="AB42" s="108">
        <f t="shared" si="15"/>
        <v>0.92282842813867438</v>
      </c>
      <c r="AC42" s="308"/>
    </row>
    <row r="43" spans="1:29" ht="15.75" customHeight="1">
      <c r="A43" s="311"/>
      <c r="B43" s="98" t="s">
        <v>118</v>
      </c>
      <c r="C43" s="292" t="s">
        <v>125</v>
      </c>
      <c r="D43" s="293"/>
      <c r="E43" s="99">
        <v>14.03</v>
      </c>
      <c r="F43" s="100">
        <v>2362</v>
      </c>
      <c r="G43" s="101">
        <f t="shared" si="16"/>
        <v>33138.86</v>
      </c>
      <c r="H43" s="13"/>
      <c r="I43" s="102">
        <v>3</v>
      </c>
      <c r="J43" s="103">
        <v>3000</v>
      </c>
      <c r="K43" s="104">
        <f t="shared" si="18"/>
        <v>1000</v>
      </c>
      <c r="L43" s="105">
        <v>3</v>
      </c>
      <c r="M43" s="103">
        <f t="shared" si="17"/>
        <v>2765.3903043486266</v>
      </c>
      <c r="N43" s="104">
        <f t="shared" si="10"/>
        <v>921.79676811620891</v>
      </c>
      <c r="O43" s="106">
        <f t="shared" si="11"/>
        <v>0</v>
      </c>
      <c r="P43" s="107">
        <f t="shared" si="12"/>
        <v>-78.203231883791091</v>
      </c>
      <c r="Q43" s="108">
        <f t="shared" si="13"/>
        <v>0.92179676811620892</v>
      </c>
      <c r="R43" s="303"/>
      <c r="S43" s="46">
        <v>0.32430555555555562</v>
      </c>
      <c r="T43" s="47">
        <v>0.35988425925925932</v>
      </c>
      <c r="U43" s="109">
        <v>14.750000000000068</v>
      </c>
      <c r="V43" s="110">
        <v>51.2477388009724</v>
      </c>
      <c r="W43" s="111"/>
      <c r="X43" s="114"/>
      <c r="Y43" s="294"/>
      <c r="Z43" s="295"/>
      <c r="AA43" s="115">
        <f t="shared" si="14"/>
        <v>-234.60969565137339</v>
      </c>
      <c r="AB43" s="108">
        <f t="shared" si="15"/>
        <v>0.92179676811620892</v>
      </c>
      <c r="AC43" s="308"/>
    </row>
    <row r="44" spans="1:29" ht="15.75" customHeight="1">
      <c r="A44" s="311"/>
      <c r="B44" s="98" t="s">
        <v>118</v>
      </c>
      <c r="C44" s="292" t="s">
        <v>127</v>
      </c>
      <c r="D44" s="293"/>
      <c r="E44" s="99">
        <v>14.28</v>
      </c>
      <c r="F44" s="100">
        <v>3128</v>
      </c>
      <c r="G44" s="119">
        <f t="shared" si="16"/>
        <v>44667.839999999997</v>
      </c>
      <c r="H44" s="120"/>
      <c r="I44" s="102">
        <v>3</v>
      </c>
      <c r="J44" s="103">
        <v>3600</v>
      </c>
      <c r="K44" s="104">
        <f t="shared" si="18"/>
        <v>1200</v>
      </c>
      <c r="L44" s="105">
        <v>3</v>
      </c>
      <c r="M44" s="103">
        <f t="shared" si="17"/>
        <v>3246.199643332327</v>
      </c>
      <c r="N44" s="104">
        <f t="shared" si="10"/>
        <v>1082.0665477774423</v>
      </c>
      <c r="O44" s="106">
        <f t="shared" si="11"/>
        <v>0</v>
      </c>
      <c r="P44" s="107">
        <f t="shared" si="12"/>
        <v>-117.93345222255766</v>
      </c>
      <c r="Q44" s="108">
        <f t="shared" si="13"/>
        <v>0.90172212314786859</v>
      </c>
      <c r="R44" s="303"/>
      <c r="S44" s="46">
        <v>0.36944444444444452</v>
      </c>
      <c r="T44" s="118">
        <v>0.40958333333333341</v>
      </c>
      <c r="U44" s="109">
        <v>13.766666666666687</v>
      </c>
      <c r="V44" s="110">
        <v>57.815298078013626</v>
      </c>
      <c r="W44" s="111"/>
      <c r="X44" s="114"/>
      <c r="Y44" s="294"/>
      <c r="Z44" s="295"/>
      <c r="AA44" s="115">
        <f t="shared" si="14"/>
        <v>-353.80035666767299</v>
      </c>
      <c r="AB44" s="108">
        <f t="shared" si="15"/>
        <v>0.90172212314786859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2405</v>
      </c>
      <c r="G45" s="119">
        <f t="shared" si="16"/>
        <v>59547.8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3243.3370570293937</v>
      </c>
      <c r="N45" s="104">
        <f t="shared" si="10"/>
        <v>810.83426425734842</v>
      </c>
      <c r="O45" s="121">
        <f t="shared" si="11"/>
        <v>0</v>
      </c>
      <c r="P45" s="122">
        <f t="shared" si="12"/>
        <v>-89.165735742651577</v>
      </c>
      <c r="Q45" s="123">
        <f t="shared" si="13"/>
        <v>0.90092696028594266</v>
      </c>
      <c r="R45" s="303"/>
      <c r="S45" s="46">
        <v>0.41944444444444456</v>
      </c>
      <c r="T45" s="118">
        <v>0.45033564814814825</v>
      </c>
      <c r="U45" s="109">
        <v>14.200000000000061</v>
      </c>
      <c r="V45" s="110">
        <v>44.491213050846426</v>
      </c>
      <c r="W45" s="111"/>
      <c r="X45" s="114"/>
      <c r="Y45" s="294"/>
      <c r="Z45" s="295"/>
      <c r="AA45" s="115">
        <f t="shared" si="14"/>
        <v>-356.66294297060631</v>
      </c>
      <c r="AB45" s="108">
        <f t="shared" si="15"/>
        <v>0.90092696028594266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3148.2236866595194</v>
      </c>
      <c r="N55" s="136">
        <f t="shared" ref="N55:N62" si="22">M55/L55</f>
        <v>918.2319086090265</v>
      </c>
      <c r="O55" s="137">
        <f t="shared" ref="O55:O62" si="23">L55-I55</f>
        <v>0</v>
      </c>
      <c r="P55" s="138">
        <f t="shared" ref="P55:P62" si="24">N55-K55</f>
        <v>-94.268091390973609</v>
      </c>
      <c r="Q55" s="139">
        <f t="shared" ref="Q55:Q62" si="25">N55/K55</f>
        <v>0.90689571220644583</v>
      </c>
      <c r="R55" s="304"/>
      <c r="S55" s="140">
        <v>0.25</v>
      </c>
      <c r="T55" s="141">
        <v>0.45033564814814825</v>
      </c>
      <c r="U55" s="142"/>
      <c r="V55" s="164"/>
      <c r="W55" s="97"/>
      <c r="X55" s="67"/>
      <c r="Y55" s="290"/>
      <c r="Z55" s="291"/>
      <c r="AA55" s="166">
        <f t="shared" ref="AA55:AA62" si="26">M55-J55</f>
        <v>-323.20488476905211</v>
      </c>
      <c r="AB55" s="139">
        <f t="shared" ref="AB55:AB62" si="27">M55/J55</f>
        <v>0.90689571220644594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960</v>
      </c>
      <c r="G56" s="146">
        <f t="shared" ref="G56:G62" si="28">E56*F56</f>
        <v>17452.8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3243.555631071918</v>
      </c>
      <c r="N56" s="150">
        <f t="shared" si="22"/>
        <v>1081.185210357306</v>
      </c>
      <c r="O56" s="152">
        <f t="shared" si="23"/>
        <v>0</v>
      </c>
      <c r="P56" s="153">
        <f t="shared" si="24"/>
        <v>-118.814789642694</v>
      </c>
      <c r="Q56" s="154">
        <f t="shared" si="25"/>
        <v>0.90098767529775503</v>
      </c>
      <c r="R56" s="302">
        <f>Q72</f>
        <v>0.90442503820992481</v>
      </c>
      <c r="S56" s="155">
        <v>0.25</v>
      </c>
      <c r="T56" s="156">
        <v>0.26232638888888887</v>
      </c>
      <c r="U56" s="157"/>
      <c r="V56" s="158">
        <v>17.758289529002028</v>
      </c>
      <c r="W56" s="156"/>
      <c r="X56" s="167"/>
      <c r="Y56" s="305"/>
      <c r="Z56" s="306"/>
      <c r="AA56" s="113">
        <f t="shared" si="26"/>
        <v>-356.44436892808199</v>
      </c>
      <c r="AB56" s="154">
        <f t="shared" si="27"/>
        <v>0.90098767529775503</v>
      </c>
      <c r="AC56" s="307">
        <f>AB72</f>
        <v>0.90442503820992481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806</v>
      </c>
      <c r="G57" s="101">
        <f t="shared" si="28"/>
        <v>24180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3244.4177844542232</v>
      </c>
      <c r="N57" s="104">
        <f t="shared" si="22"/>
        <v>811.10444611355581</v>
      </c>
      <c r="O57" s="106">
        <f t="shared" si="23"/>
        <v>0</v>
      </c>
      <c r="P57" s="107">
        <f t="shared" si="24"/>
        <v>-88.895553886444191</v>
      </c>
      <c r="Q57" s="108">
        <f t="shared" si="25"/>
        <v>0.90122716234839539</v>
      </c>
      <c r="R57" s="303"/>
      <c r="S57" s="46">
        <v>0.27222222222222225</v>
      </c>
      <c r="T57" s="47">
        <v>0.28256944444444448</v>
      </c>
      <c r="U57" s="109">
        <v>14.250000000000069</v>
      </c>
      <c r="V57" s="110">
        <v>14.90560193317863</v>
      </c>
      <c r="W57" s="111"/>
      <c r="X57" s="13"/>
      <c r="Y57" s="294"/>
      <c r="Z57" s="295"/>
      <c r="AA57" s="115">
        <f t="shared" si="26"/>
        <v>-355.58221554577676</v>
      </c>
      <c r="AB57" s="108">
        <f t="shared" si="27"/>
        <v>0.90122716234839539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843</v>
      </c>
      <c r="G58" s="101">
        <f t="shared" si="28"/>
        <v>25290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3045.7723368871511</v>
      </c>
      <c r="N58" s="104">
        <f t="shared" si="22"/>
        <v>761.44308422178779</v>
      </c>
      <c r="O58" s="106">
        <f t="shared" si="23"/>
        <v>0</v>
      </c>
      <c r="P58" s="107">
        <f t="shared" si="24"/>
        <v>-63.556915778212215</v>
      </c>
      <c r="Q58" s="108">
        <f t="shared" si="25"/>
        <v>0.92296131420822758</v>
      </c>
      <c r="R58" s="303"/>
      <c r="S58" s="46">
        <v>0.29236111111111118</v>
      </c>
      <c r="T58" s="47">
        <v>0.30388888888888899</v>
      </c>
      <c r="U58" s="109">
        <v>14.100000000000046</v>
      </c>
      <c r="V58" s="110">
        <v>16.606625317141699</v>
      </c>
      <c r="W58" s="111"/>
      <c r="X58" s="13"/>
      <c r="Y58" s="294"/>
      <c r="Z58" s="295"/>
      <c r="AA58" s="115">
        <f t="shared" si="26"/>
        <v>-254.22766311284886</v>
      </c>
      <c r="AB58" s="108">
        <f t="shared" si="27"/>
        <v>0.92296131420822758</v>
      </c>
      <c r="AC58" s="308"/>
    </row>
    <row r="59" spans="1:29" ht="15.75" customHeight="1">
      <c r="A59" s="297"/>
      <c r="B59" s="98" t="s">
        <v>118</v>
      </c>
      <c r="C59" s="292" t="s">
        <v>231</v>
      </c>
      <c r="D59" s="293"/>
      <c r="E59" s="99">
        <v>23.8</v>
      </c>
      <c r="F59" s="100">
        <v>2185</v>
      </c>
      <c r="G59" s="101">
        <f t="shared" si="28"/>
        <v>52003</v>
      </c>
      <c r="H59" s="26"/>
      <c r="I59" s="102">
        <v>4</v>
      </c>
      <c r="J59" s="103">
        <v>3600</v>
      </c>
      <c r="K59" s="104">
        <f t="shared" si="18"/>
        <v>900</v>
      </c>
      <c r="L59" s="105">
        <v>4</v>
      </c>
      <c r="M59" s="103">
        <f t="shared" si="29"/>
        <v>3250.1874729861365</v>
      </c>
      <c r="N59" s="104">
        <f t="shared" si="22"/>
        <v>812.54686824653413</v>
      </c>
      <c r="O59" s="106">
        <f t="shared" si="23"/>
        <v>0</v>
      </c>
      <c r="P59" s="107">
        <f t="shared" si="24"/>
        <v>-87.453131753465868</v>
      </c>
      <c r="Q59" s="108">
        <f t="shared" si="25"/>
        <v>0.90282985360726009</v>
      </c>
      <c r="R59" s="303"/>
      <c r="S59" s="46">
        <v>0.31388888888888899</v>
      </c>
      <c r="T59" s="47">
        <v>0.34189814814814823</v>
      </c>
      <c r="U59" s="109">
        <v>14.400000000000013</v>
      </c>
      <c r="V59" s="110">
        <v>40.336134789034432</v>
      </c>
      <c r="W59" s="111"/>
      <c r="X59" s="114"/>
      <c r="Y59" s="294"/>
      <c r="Z59" s="295"/>
      <c r="AA59" s="115">
        <f t="shared" si="26"/>
        <v>-349.81252701386347</v>
      </c>
      <c r="AB59" s="108">
        <f t="shared" si="27"/>
        <v>0.90282985360726009</v>
      </c>
      <c r="AC59" s="308"/>
    </row>
    <row r="60" spans="1:29" ht="15.75" customHeight="1">
      <c r="A60" s="298"/>
      <c r="B60" s="98" t="s">
        <v>118</v>
      </c>
      <c r="C60" s="292" t="s">
        <v>128</v>
      </c>
      <c r="D60" s="293"/>
      <c r="E60" s="99">
        <v>25.03</v>
      </c>
      <c r="F60" s="100">
        <v>595</v>
      </c>
      <c r="G60" s="101">
        <f t="shared" si="28"/>
        <v>14892.85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3247.2702238402462</v>
      </c>
      <c r="N60" s="104">
        <f t="shared" si="22"/>
        <v>649.45404476804924</v>
      </c>
      <c r="O60" s="106">
        <f t="shared" si="23"/>
        <v>0</v>
      </c>
      <c r="P60" s="107">
        <f t="shared" si="24"/>
        <v>-70.545955231950757</v>
      </c>
      <c r="Q60" s="108">
        <f t="shared" si="25"/>
        <v>0.90201950662229058</v>
      </c>
      <c r="R60" s="303"/>
      <c r="S60" s="46">
        <v>0.35208333333333347</v>
      </c>
      <c r="T60" s="47">
        <v>0.35971064814814829</v>
      </c>
      <c r="U60" s="109">
        <v>14.666666666666748</v>
      </c>
      <c r="V60" s="110">
        <v>10.993849460973072</v>
      </c>
      <c r="W60" s="111"/>
      <c r="X60" s="114"/>
      <c r="Y60" s="294"/>
      <c r="Z60" s="295"/>
      <c r="AA60" s="115">
        <f t="shared" si="26"/>
        <v>-352.72977615975378</v>
      </c>
      <c r="AB60" s="108">
        <f t="shared" si="27"/>
        <v>0.90201950662229058</v>
      </c>
      <c r="AC60" s="308"/>
    </row>
    <row r="61" spans="1:29" ht="15.75" customHeight="1">
      <c r="A61" s="298"/>
      <c r="B61" s="98" t="s">
        <v>118</v>
      </c>
      <c r="C61" s="292" t="s">
        <v>218</v>
      </c>
      <c r="D61" s="293"/>
      <c r="E61" s="99">
        <v>27.48</v>
      </c>
      <c r="F61" s="100">
        <v>1415</v>
      </c>
      <c r="G61" s="119">
        <f t="shared" si="28"/>
        <v>38884.199999999997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3242.9268015640741</v>
      </c>
      <c r="N61" s="104">
        <f t="shared" si="22"/>
        <v>648.58536031281483</v>
      </c>
      <c r="O61" s="106">
        <f t="shared" si="23"/>
        <v>0</v>
      </c>
      <c r="P61" s="107">
        <f t="shared" si="24"/>
        <v>-71.414639687185172</v>
      </c>
      <c r="Q61" s="108">
        <f t="shared" si="25"/>
        <v>0.90081300043446499</v>
      </c>
      <c r="R61" s="303"/>
      <c r="S61" s="46">
        <v>0.36875000000000013</v>
      </c>
      <c r="T61" s="118">
        <v>0.38692129629629646</v>
      </c>
      <c r="U61" s="109">
        <v>13.01666666666665</v>
      </c>
      <c r="V61" s="110">
        <v>26.180054375279902</v>
      </c>
      <c r="W61" s="111"/>
      <c r="X61" s="49"/>
      <c r="Y61" s="294"/>
      <c r="Z61" s="295"/>
      <c r="AA61" s="115">
        <f t="shared" si="26"/>
        <v>-357.07319843592586</v>
      </c>
      <c r="AB61" s="108">
        <f t="shared" si="27"/>
        <v>0.90081300043446499</v>
      </c>
      <c r="AC61" s="308"/>
    </row>
    <row r="62" spans="1:29" ht="15.75" customHeight="1">
      <c r="A62" s="298"/>
      <c r="B62" s="98" t="s">
        <v>118</v>
      </c>
      <c r="C62" s="292" t="s">
        <v>123</v>
      </c>
      <c r="D62" s="293"/>
      <c r="E62" s="99">
        <v>16.66</v>
      </c>
      <c r="F62" s="100">
        <v>2652</v>
      </c>
      <c r="G62" s="119">
        <f t="shared" si="28"/>
        <v>44182.32</v>
      </c>
      <c r="H62" s="60"/>
      <c r="I62" s="102">
        <v>5</v>
      </c>
      <c r="J62" s="103">
        <v>3600</v>
      </c>
      <c r="K62" s="104">
        <f t="shared" si="18"/>
        <v>720</v>
      </c>
      <c r="L62" s="105">
        <v>5</v>
      </c>
      <c r="M62" s="103">
        <f t="shared" si="29"/>
        <v>3246.0532006233811</v>
      </c>
      <c r="N62" s="104">
        <f t="shared" si="22"/>
        <v>649.21064012467627</v>
      </c>
      <c r="O62" s="121">
        <f t="shared" si="23"/>
        <v>0</v>
      </c>
      <c r="P62" s="122">
        <f t="shared" si="24"/>
        <v>-70.789359875323726</v>
      </c>
      <c r="Q62" s="123">
        <f t="shared" si="25"/>
        <v>0.90168144461760591</v>
      </c>
      <c r="R62" s="303"/>
      <c r="S62" s="46">
        <v>0.39722222222222237</v>
      </c>
      <c r="T62" s="118">
        <v>0.43126157407407423</v>
      </c>
      <c r="U62" s="109">
        <v>14.833333333333307</v>
      </c>
      <c r="V62" s="110">
        <v>49.019529306987991</v>
      </c>
      <c r="W62" s="111"/>
      <c r="X62" s="114"/>
      <c r="Y62" s="294"/>
      <c r="Z62" s="295"/>
      <c r="AA62" s="115">
        <f t="shared" si="26"/>
        <v>-353.94679937661886</v>
      </c>
      <c r="AB62" s="108">
        <f t="shared" si="27"/>
        <v>0.90168144461760591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3217.1690644895898</v>
      </c>
      <c r="N72" s="136">
        <f>M72/L72</f>
        <v>750.67278171423766</v>
      </c>
      <c r="O72" s="137">
        <f>L72-I72</f>
        <v>0</v>
      </c>
      <c r="P72" s="138">
        <f>N72-K72</f>
        <v>-79.327218285762456</v>
      </c>
      <c r="Q72" s="139">
        <f>N72/K72</f>
        <v>0.90442503820992481</v>
      </c>
      <c r="R72" s="304"/>
      <c r="S72" s="140">
        <v>0.25</v>
      </c>
      <c r="T72" s="141">
        <v>0.43126157407407423</v>
      </c>
      <c r="U72" s="142"/>
      <c r="V72" s="164"/>
      <c r="W72" s="165"/>
      <c r="X72" s="136"/>
      <c r="Y72" s="290"/>
      <c r="Z72" s="291"/>
      <c r="AA72" s="166">
        <f>M72-J72</f>
        <v>-339.97379265326754</v>
      </c>
      <c r="AB72" s="139">
        <f>M72/J72</f>
        <v>0.90442503820992481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975</v>
      </c>
      <c r="G73" s="146">
        <f t="shared" ref="G73" si="33">E73*F73</f>
        <v>27855.75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3121.1516241780314</v>
      </c>
      <c r="N73" s="150">
        <f>M73/L73</f>
        <v>260.0959686815026</v>
      </c>
      <c r="O73" s="152">
        <f>L73-I73</f>
        <v>0</v>
      </c>
      <c r="P73" s="153">
        <f>N73-K73</f>
        <v>-39.904031318497402</v>
      </c>
      <c r="Q73" s="154">
        <f>N73/K73</f>
        <v>0.86698656227167537</v>
      </c>
      <c r="R73" s="302">
        <f>Q89</f>
        <v>0.86698656227167537</v>
      </c>
      <c r="S73" s="155">
        <v>0.70833333333333337</v>
      </c>
      <c r="T73" s="156">
        <v>0.72134259259259259</v>
      </c>
      <c r="U73" s="157"/>
      <c r="V73" s="158">
        <v>18.743081735225289</v>
      </c>
      <c r="W73" s="156"/>
      <c r="X73" s="167"/>
      <c r="Y73" s="305"/>
      <c r="Z73" s="306"/>
      <c r="AA73" s="113">
        <f>M73-J73</f>
        <v>-478.8483758219686</v>
      </c>
      <c r="AB73" s="154">
        <f>M73/J73</f>
        <v>0.86698656227167537</v>
      </c>
      <c r="AC73" s="307">
        <f>AB89</f>
        <v>0.86698656227167537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3121.1516241780314</v>
      </c>
      <c r="N89" s="136">
        <f>M89/L89</f>
        <v>260.0959686815026</v>
      </c>
      <c r="O89" s="137">
        <f>L89-I89</f>
        <v>0</v>
      </c>
      <c r="P89" s="138">
        <f>N89-K89</f>
        <v>-39.904031318497402</v>
      </c>
      <c r="Q89" s="139">
        <f>N89/K89</f>
        <v>0.86698656227167537</v>
      </c>
      <c r="R89" s="304"/>
      <c r="S89" s="140">
        <v>0.70833333333333337</v>
      </c>
      <c r="T89" s="141">
        <v>0.72134259259259259</v>
      </c>
      <c r="U89" s="142"/>
      <c r="V89" s="164"/>
      <c r="W89" s="165"/>
      <c r="X89" s="136"/>
      <c r="Y89" s="290"/>
      <c r="Z89" s="291"/>
      <c r="AA89" s="166">
        <f>M89-J89</f>
        <v>-478.8483758219686</v>
      </c>
      <c r="AB89" s="139">
        <f>M89/J89</f>
        <v>0.86698656227167537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828</v>
      </c>
      <c r="G90" s="146">
        <f t="shared" ref="G90:G93" si="37">E90*F90</f>
        <v>20319.12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2767.322570622026</v>
      </c>
      <c r="N90" s="150">
        <f>M90/L90</f>
        <v>691.83064265550649</v>
      </c>
      <c r="O90" s="152">
        <f>L90-I90</f>
        <v>0</v>
      </c>
      <c r="P90" s="153">
        <f>N90-K90</f>
        <v>-58.169357344493505</v>
      </c>
      <c r="Q90" s="154">
        <f>N90/K90</f>
        <v>0.92244085687400867</v>
      </c>
      <c r="R90" s="302">
        <f>Q106</f>
        <v>0.92207518058293481</v>
      </c>
      <c r="S90" s="155">
        <v>0.70833333333333337</v>
      </c>
      <c r="T90" s="156">
        <v>0.7207986111111111</v>
      </c>
      <c r="U90" s="157"/>
      <c r="V90" s="158">
        <v>17.952370470795227</v>
      </c>
      <c r="W90" s="159"/>
      <c r="X90" s="160"/>
      <c r="Y90" s="305"/>
      <c r="Z90" s="306"/>
      <c r="AA90" s="113">
        <f>M90-J90</f>
        <v>-232.67742937797402</v>
      </c>
      <c r="AB90" s="154">
        <f>M90/J90</f>
        <v>0.92244085687400867</v>
      </c>
      <c r="AC90" s="307">
        <f>AB106</f>
        <v>0.92207518058293481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608</v>
      </c>
      <c r="G91" s="101">
        <f t="shared" si="37"/>
        <v>14792.64</v>
      </c>
      <c r="H91" s="26"/>
      <c r="I91" s="102">
        <v>4</v>
      </c>
      <c r="J91" s="103">
        <v>3000</v>
      </c>
      <c r="K91" s="104">
        <f t="shared" ref="K91:K136" si="38">J91/I91</f>
        <v>750</v>
      </c>
      <c r="L91" s="105">
        <v>4</v>
      </c>
      <c r="M91" s="103">
        <f>F91/V91*60</f>
        <v>2767.7073527261691</v>
      </c>
      <c r="N91" s="104">
        <f>M91/L91</f>
        <v>691.92683818154228</v>
      </c>
      <c r="O91" s="106">
        <f>L91-I91</f>
        <v>0</v>
      </c>
      <c r="P91" s="107">
        <f>N91-K91</f>
        <v>-58.07316181845772</v>
      </c>
      <c r="Q91" s="108">
        <f>N91/K91</f>
        <v>0.92256911757538973</v>
      </c>
      <c r="R91" s="303"/>
      <c r="S91" s="46">
        <v>0.72361111111111109</v>
      </c>
      <c r="T91" s="47">
        <v>0.73275462962962956</v>
      </c>
      <c r="U91" s="109">
        <v>5</v>
      </c>
      <c r="V91" s="110">
        <v>13.180584270973409</v>
      </c>
      <c r="W91" s="111"/>
      <c r="X91" s="114"/>
      <c r="Y91" s="294"/>
      <c r="Z91" s="295"/>
      <c r="AA91" s="115">
        <f>M91-J91</f>
        <v>-232.29264727383088</v>
      </c>
      <c r="AB91" s="108">
        <f>M91/J91</f>
        <v>0.92256911757538973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2201</v>
      </c>
      <c r="G92" s="101">
        <f t="shared" si="37"/>
        <v>49126.32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3041.6732460988496</v>
      </c>
      <c r="N92" s="104">
        <f>M92/L92</f>
        <v>608.33464921976997</v>
      </c>
      <c r="O92" s="106">
        <f>L92-I92</f>
        <v>0</v>
      </c>
      <c r="P92" s="107">
        <f>N92-K92</f>
        <v>-51.665350780230028</v>
      </c>
      <c r="Q92" s="108">
        <f>N92/K92</f>
        <v>0.92171916548449995</v>
      </c>
      <c r="R92" s="303"/>
      <c r="S92" s="46">
        <v>0.73611111111111105</v>
      </c>
      <c r="T92" s="47">
        <v>0.76626157407407403</v>
      </c>
      <c r="U92" s="109">
        <v>4.8333333333333428</v>
      </c>
      <c r="V92" s="110">
        <v>43.416892386246886</v>
      </c>
      <c r="W92" s="111"/>
      <c r="X92" s="114"/>
      <c r="Y92" s="294"/>
      <c r="Z92" s="295"/>
      <c r="AA92" s="115">
        <f>M92-J92</f>
        <v>-258.32675390115037</v>
      </c>
      <c r="AB92" s="108">
        <f>M92/J92</f>
        <v>0.92171916548449984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3683</v>
      </c>
      <c r="G93" s="101">
        <f t="shared" si="37"/>
        <v>65888.87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3041.4441058979342</v>
      </c>
      <c r="N93" s="104">
        <f>M93/L93</f>
        <v>760.36102647448354</v>
      </c>
      <c r="O93" s="106">
        <f>L93-I93</f>
        <v>0</v>
      </c>
      <c r="P93" s="107">
        <f>N93-K93</f>
        <v>-64.638973525516462</v>
      </c>
      <c r="Q93" s="108">
        <f>N93/K93</f>
        <v>0.92164972905997999</v>
      </c>
      <c r="R93" s="303"/>
      <c r="S93" s="46">
        <v>0.76944444444444438</v>
      </c>
      <c r="T93" s="47">
        <v>0.81989583333333327</v>
      </c>
      <c r="U93" s="109">
        <v>4.5833333333333037</v>
      </c>
      <c r="V93" s="110">
        <v>72.656275211988302</v>
      </c>
      <c r="W93" s="111"/>
      <c r="X93" s="114"/>
      <c r="Y93" s="294"/>
      <c r="Z93" s="295"/>
      <c r="AA93" s="115">
        <f>M93-J93</f>
        <v>-258.55589410206585</v>
      </c>
      <c r="AB93" s="108">
        <f>M93/J93</f>
        <v>0.92164972905997999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2904.5368188362445</v>
      </c>
      <c r="N106" s="136">
        <f t="shared" ref="N106:N116" si="42">M106/L106</f>
        <v>683.42042796146927</v>
      </c>
      <c r="O106" s="137">
        <f t="shared" ref="O106:O116" si="43">L106-I106</f>
        <v>0</v>
      </c>
      <c r="P106" s="138">
        <f t="shared" ref="P106:P116" si="44">N106-K106</f>
        <v>-57.756042626765975</v>
      </c>
      <c r="Q106" s="139">
        <f t="shared" ref="Q106:Q116" si="45">N106/K106</f>
        <v>0.92207518058293481</v>
      </c>
      <c r="R106" s="304"/>
      <c r="S106" s="140">
        <v>0.70833333333333337</v>
      </c>
      <c r="T106" s="141">
        <v>0.81989583333333327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-245.46318116375551</v>
      </c>
      <c r="AB106" s="139">
        <f t="shared" ref="AB106:AB116" si="47">M106/J106</f>
        <v>0.92207518058293481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596</v>
      </c>
      <c r="G107" s="146">
        <f t="shared" ref="G107:G116" si="48">E107*F107</f>
        <v>10835.28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2765.9964197158561</v>
      </c>
      <c r="N107" s="150">
        <f t="shared" si="42"/>
        <v>921.99880657195206</v>
      </c>
      <c r="O107" s="152">
        <f t="shared" si="43"/>
        <v>0</v>
      </c>
      <c r="P107" s="153">
        <f t="shared" si="44"/>
        <v>-78.001193428047941</v>
      </c>
      <c r="Q107" s="154">
        <f t="shared" si="45"/>
        <v>0.9219988065719521</v>
      </c>
      <c r="R107" s="302">
        <f>Q123</f>
        <v>0.90854708770300663</v>
      </c>
      <c r="S107" s="155">
        <v>0.70833333333333337</v>
      </c>
      <c r="T107" s="156">
        <v>0.71730324074074081</v>
      </c>
      <c r="U107" s="157"/>
      <c r="V107" s="158">
        <v>12.928433220341454</v>
      </c>
      <c r="W107" s="159"/>
      <c r="X107" s="160"/>
      <c r="Y107" s="305"/>
      <c r="Z107" s="306"/>
      <c r="AA107" s="113">
        <f t="shared" si="46"/>
        <v>-234.00358028414394</v>
      </c>
      <c r="AB107" s="154">
        <f t="shared" si="47"/>
        <v>0.92199880657195199</v>
      </c>
      <c r="AC107" s="307">
        <f>AB123</f>
        <v>0.90854708770300663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385</v>
      </c>
      <c r="G108" s="101">
        <f t="shared" si="48"/>
        <v>6999.3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3242.2911194961339</v>
      </c>
      <c r="N108" s="104">
        <f t="shared" si="42"/>
        <v>1080.7637064987114</v>
      </c>
      <c r="O108" s="106">
        <f t="shared" si="43"/>
        <v>0</v>
      </c>
      <c r="P108" s="107">
        <f t="shared" si="44"/>
        <v>-119.23629350128863</v>
      </c>
      <c r="Q108" s="108">
        <f t="shared" si="45"/>
        <v>0.90063642208225947</v>
      </c>
      <c r="R108" s="303"/>
      <c r="S108" s="46">
        <v>0.72638888888888886</v>
      </c>
      <c r="T108" s="47">
        <v>0.73133101851851845</v>
      </c>
      <c r="U108" s="109">
        <v>13.083333333333194</v>
      </c>
      <c r="V108" s="110">
        <v>7.1245915769555701</v>
      </c>
      <c r="W108" s="111"/>
      <c r="X108" s="114"/>
      <c r="Y108" s="294"/>
      <c r="Z108" s="295"/>
      <c r="AA108" s="115">
        <f t="shared" si="46"/>
        <v>-357.70888050386611</v>
      </c>
      <c r="AB108" s="108">
        <f t="shared" si="47"/>
        <v>0.90063642208225936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860</v>
      </c>
      <c r="G109" s="101">
        <f t="shared" si="48"/>
        <v>21293.600000000002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3246.5247501443578</v>
      </c>
      <c r="N109" s="104">
        <f t="shared" si="42"/>
        <v>811.63118753608944</v>
      </c>
      <c r="O109" s="106">
        <f t="shared" si="43"/>
        <v>0</v>
      </c>
      <c r="P109" s="107">
        <f t="shared" si="44"/>
        <v>-88.368812463910558</v>
      </c>
      <c r="Q109" s="108">
        <f t="shared" si="45"/>
        <v>0.90181243059565497</v>
      </c>
      <c r="R109" s="303"/>
      <c r="S109" s="46">
        <v>0.74166666666666659</v>
      </c>
      <c r="T109" s="47">
        <v>0.75269675925925916</v>
      </c>
      <c r="U109" s="109">
        <v>14.883333333333315</v>
      </c>
      <c r="V109" s="110">
        <v>15.893918565600211</v>
      </c>
      <c r="W109" s="111"/>
      <c r="X109" s="114"/>
      <c r="Y109" s="294"/>
      <c r="Z109" s="295"/>
      <c r="AA109" s="115">
        <f t="shared" si="46"/>
        <v>-353.47524985564223</v>
      </c>
      <c r="AB109" s="108">
        <f t="shared" si="47"/>
        <v>0.90181243059565497</v>
      </c>
      <c r="AC109" s="308"/>
    </row>
    <row r="110" spans="1:29" ht="15.75" customHeight="1">
      <c r="A110" s="311"/>
      <c r="B110" s="98" t="s">
        <v>118</v>
      </c>
      <c r="C110" s="292" t="s">
        <v>139</v>
      </c>
      <c r="D110" s="293"/>
      <c r="E110" s="99">
        <v>14.03</v>
      </c>
      <c r="F110" s="100">
        <v>2113</v>
      </c>
      <c r="G110" s="101">
        <f t="shared" si="48"/>
        <v>29645.39</v>
      </c>
      <c r="H110" s="26">
        <v>2</v>
      </c>
      <c r="I110" s="102">
        <v>3</v>
      </c>
      <c r="J110" s="103">
        <v>3000</v>
      </c>
      <c r="K110" s="104">
        <f t="shared" si="38"/>
        <v>1000</v>
      </c>
      <c r="L110" s="105">
        <v>3</v>
      </c>
      <c r="M110" s="103">
        <f t="shared" si="49"/>
        <v>2762.8774452002831</v>
      </c>
      <c r="N110" s="104">
        <f t="shared" si="42"/>
        <v>920.95914840009436</v>
      </c>
      <c r="O110" s="106">
        <f t="shared" si="43"/>
        <v>0</v>
      </c>
      <c r="P110" s="107">
        <f t="shared" si="44"/>
        <v>-79.040851599905636</v>
      </c>
      <c r="Q110" s="108">
        <f t="shared" si="45"/>
        <v>0.92095914840009441</v>
      </c>
      <c r="R110" s="303"/>
      <c r="S110" s="46">
        <v>0.76249999999999984</v>
      </c>
      <c r="T110" s="47">
        <v>0.79436342592592579</v>
      </c>
      <c r="U110" s="109">
        <v>14.116666666666582</v>
      </c>
      <c r="V110" s="110">
        <v>45.886943056502318</v>
      </c>
      <c r="W110" s="111"/>
      <c r="X110" s="114"/>
      <c r="Y110" s="294"/>
      <c r="Z110" s="295"/>
      <c r="AA110" s="115">
        <f t="shared" si="46"/>
        <v>-237.12255479971691</v>
      </c>
      <c r="AB110" s="108">
        <f t="shared" si="47"/>
        <v>0.92095914840009441</v>
      </c>
      <c r="AC110" s="308"/>
    </row>
    <row r="111" spans="1:29" ht="15.75" customHeight="1">
      <c r="A111" s="311"/>
      <c r="B111" s="98" t="s">
        <v>118</v>
      </c>
      <c r="C111" s="292" t="s">
        <v>141</v>
      </c>
      <c r="D111" s="293"/>
      <c r="E111" s="99">
        <v>14.28</v>
      </c>
      <c r="F111" s="100">
        <v>2603</v>
      </c>
      <c r="G111" s="101">
        <f t="shared" si="48"/>
        <v>37170.839999999997</v>
      </c>
      <c r="H111" s="26">
        <v>2</v>
      </c>
      <c r="I111" s="102">
        <v>3</v>
      </c>
      <c r="J111" s="103">
        <v>3600</v>
      </c>
      <c r="K111" s="104">
        <f t="shared" si="38"/>
        <v>1200</v>
      </c>
      <c r="L111" s="105">
        <v>3</v>
      </c>
      <c r="M111" s="103">
        <f t="shared" si="49"/>
        <v>3246.3184518867388</v>
      </c>
      <c r="N111" s="104">
        <f t="shared" si="42"/>
        <v>1082.1061506289129</v>
      </c>
      <c r="O111" s="106">
        <f t="shared" si="43"/>
        <v>0</v>
      </c>
      <c r="P111" s="107">
        <f t="shared" si="44"/>
        <v>-117.89384937108707</v>
      </c>
      <c r="Q111" s="108">
        <f t="shared" si="45"/>
        <v>0.90175512552409409</v>
      </c>
      <c r="R111" s="303"/>
      <c r="S111" s="46">
        <v>0.80347222222222203</v>
      </c>
      <c r="T111" s="47">
        <v>0.83687499999999981</v>
      </c>
      <c r="U111" s="109">
        <v>13.116666666666585</v>
      </c>
      <c r="V111" s="110">
        <v>48.109882722451097</v>
      </c>
      <c r="W111" s="111"/>
      <c r="X111" s="114"/>
      <c r="Y111" s="294"/>
      <c r="Z111" s="295"/>
      <c r="AA111" s="115">
        <f t="shared" si="46"/>
        <v>-353.68154811326121</v>
      </c>
      <c r="AB111" s="108">
        <f t="shared" si="47"/>
        <v>0.90175512552409409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741</v>
      </c>
      <c r="G112" s="119">
        <f t="shared" si="48"/>
        <v>13471.38</v>
      </c>
      <c r="H112" s="26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2765.9964197158565</v>
      </c>
      <c r="N112" s="104">
        <f t="shared" si="42"/>
        <v>921.99880657195217</v>
      </c>
      <c r="O112" s="106">
        <f t="shared" si="43"/>
        <v>0</v>
      </c>
      <c r="P112" s="107">
        <f t="shared" si="44"/>
        <v>-78.001193428047827</v>
      </c>
      <c r="Q112" s="108">
        <f t="shared" si="45"/>
        <v>0.92199880657195221</v>
      </c>
      <c r="R112" s="303"/>
      <c r="S112" s="46">
        <v>0.84652777777777755</v>
      </c>
      <c r="T112" s="118">
        <v>0.857685185185185</v>
      </c>
      <c r="U112" s="109">
        <v>13.899999999999935</v>
      </c>
      <c r="V112" s="110">
        <v>16.073773517236603</v>
      </c>
      <c r="W112" s="111"/>
      <c r="X112" s="114"/>
      <c r="Y112" s="294"/>
      <c r="Z112" s="295"/>
      <c r="AA112" s="115">
        <f t="shared" si="46"/>
        <v>-234.00358028414348</v>
      </c>
      <c r="AB112" s="108">
        <f t="shared" si="47"/>
        <v>0.92199880657195221</v>
      </c>
      <c r="AC112" s="308"/>
    </row>
    <row r="113" spans="1:29" ht="15.75" customHeight="1">
      <c r="A113" s="311"/>
      <c r="B113" s="98" t="s">
        <v>118</v>
      </c>
      <c r="C113" s="292" t="s">
        <v>144</v>
      </c>
      <c r="D113" s="293"/>
      <c r="E113" s="99">
        <v>18.18</v>
      </c>
      <c r="F113" s="100">
        <v>462</v>
      </c>
      <c r="G113" s="119">
        <f t="shared" si="48"/>
        <v>8399.16</v>
      </c>
      <c r="H113" s="26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3242.2911194961339</v>
      </c>
      <c r="N113" s="104">
        <f t="shared" si="42"/>
        <v>1080.7637064987114</v>
      </c>
      <c r="O113" s="121">
        <f t="shared" si="43"/>
        <v>0</v>
      </c>
      <c r="P113" s="122">
        <f t="shared" si="44"/>
        <v>-119.23629350128863</v>
      </c>
      <c r="Q113" s="123">
        <f t="shared" si="45"/>
        <v>0.90063642208225947</v>
      </c>
      <c r="R113" s="303"/>
      <c r="S113" s="46">
        <v>0.86736111111111081</v>
      </c>
      <c r="T113" s="118">
        <v>0.8732870370370367</v>
      </c>
      <c r="U113" s="109">
        <v>13.933333333333167</v>
      </c>
      <c r="V113" s="110">
        <v>8.5495098923466841</v>
      </c>
      <c r="W113" s="111"/>
      <c r="X113" s="114"/>
      <c r="Y113" s="294"/>
      <c r="Z113" s="295"/>
      <c r="AA113" s="115">
        <f t="shared" si="46"/>
        <v>-357.70888050386611</v>
      </c>
      <c r="AB113" s="108">
        <f t="shared" si="47"/>
        <v>0.90063642208225936</v>
      </c>
      <c r="AC113" s="308"/>
    </row>
    <row r="114" spans="1:29" ht="15.75" customHeight="1">
      <c r="A114" s="311"/>
      <c r="B114" s="98" t="s">
        <v>118</v>
      </c>
      <c r="C114" s="292" t="s">
        <v>227</v>
      </c>
      <c r="D114" s="293"/>
      <c r="E114" s="99">
        <v>24.76</v>
      </c>
      <c r="F114" s="100">
        <v>1193</v>
      </c>
      <c r="G114" s="119">
        <f t="shared" si="48"/>
        <v>29538.68</v>
      </c>
      <c r="H114" s="26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3246.5247501443573</v>
      </c>
      <c r="N114" s="104">
        <f t="shared" si="42"/>
        <v>811.63118753608933</v>
      </c>
      <c r="O114" s="121">
        <f t="shared" si="43"/>
        <v>0</v>
      </c>
      <c r="P114" s="122">
        <f t="shared" si="44"/>
        <v>-88.368812463910672</v>
      </c>
      <c r="Q114" s="123">
        <f t="shared" si="45"/>
        <v>0.90181243059565486</v>
      </c>
      <c r="R114" s="303"/>
      <c r="S114" s="46">
        <v>0.88333333333333297</v>
      </c>
      <c r="T114" s="118">
        <v>0.89863425925925888</v>
      </c>
      <c r="U114" s="109">
        <v>14.466666666666637</v>
      </c>
      <c r="V114" s="110">
        <v>22.048191684605879</v>
      </c>
      <c r="W114" s="111"/>
      <c r="X114" s="114"/>
      <c r="Y114" s="294"/>
      <c r="Z114" s="295"/>
      <c r="AA114" s="115">
        <f t="shared" si="46"/>
        <v>-353.47524985564269</v>
      </c>
      <c r="AB114" s="108">
        <f t="shared" si="47"/>
        <v>0.90181243059565486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3192</v>
      </c>
      <c r="G115" s="119">
        <f t="shared" si="48"/>
        <v>44783.759999999995</v>
      </c>
      <c r="H115" s="60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2762.8774452002831</v>
      </c>
      <c r="N115" s="104">
        <f t="shared" si="42"/>
        <v>920.95914840009436</v>
      </c>
      <c r="O115" s="121">
        <f t="shared" si="43"/>
        <v>0</v>
      </c>
      <c r="P115" s="122">
        <f t="shared" si="44"/>
        <v>-79.040851599905636</v>
      </c>
      <c r="Q115" s="123">
        <f t="shared" si="45"/>
        <v>0.92095914840009441</v>
      </c>
      <c r="R115" s="303"/>
      <c r="S115" s="46">
        <v>0.90833333333333288</v>
      </c>
      <c r="T115" s="118">
        <v>0.95646990740740701</v>
      </c>
      <c r="U115" s="109">
        <v>13.966666666666558</v>
      </c>
      <c r="V115" s="110">
        <v>69.319035606415241</v>
      </c>
      <c r="W115" s="111"/>
      <c r="X115" s="114"/>
      <c r="Y115" s="294"/>
      <c r="Z115" s="295"/>
      <c r="AA115" s="115">
        <f t="shared" si="46"/>
        <v>-237.12255479971691</v>
      </c>
      <c r="AB115" s="108">
        <f t="shared" si="47"/>
        <v>0.92095914840009441</v>
      </c>
      <c r="AC115" s="308"/>
    </row>
    <row r="116" spans="1:29" ht="15.75" customHeight="1">
      <c r="A116" s="311"/>
      <c r="B116" s="98" t="s">
        <v>118</v>
      </c>
      <c r="C116" s="292" t="s">
        <v>141</v>
      </c>
      <c r="D116" s="293"/>
      <c r="E116" s="99">
        <v>14.28</v>
      </c>
      <c r="F116" s="100">
        <v>4150</v>
      </c>
      <c r="G116" s="119">
        <f t="shared" si="48"/>
        <v>59262</v>
      </c>
      <c r="H116" s="60"/>
      <c r="I116" s="102">
        <v>3</v>
      </c>
      <c r="J116" s="103">
        <v>3600</v>
      </c>
      <c r="K116" s="104">
        <f t="shared" si="38"/>
        <v>1200</v>
      </c>
      <c r="L116" s="116">
        <v>3</v>
      </c>
      <c r="M116" s="103">
        <f t="shared" si="49"/>
        <v>3245.4842258210278</v>
      </c>
      <c r="N116" s="104">
        <f t="shared" si="42"/>
        <v>1081.8280752736759</v>
      </c>
      <c r="O116" s="121">
        <f t="shared" si="43"/>
        <v>0</v>
      </c>
      <c r="P116" s="122">
        <f t="shared" si="44"/>
        <v>-118.17192472632405</v>
      </c>
      <c r="Q116" s="123">
        <f t="shared" si="45"/>
        <v>0.90152339606139664</v>
      </c>
      <c r="R116" s="303"/>
      <c r="S116" s="46">
        <v>0.96666666666666623</v>
      </c>
      <c r="T116" s="118">
        <v>1.0199421296296292</v>
      </c>
      <c r="U116" s="109">
        <v>14.683333333333284</v>
      </c>
      <c r="V116" s="110">
        <v>76.721987436869796</v>
      </c>
      <c r="W116" s="111"/>
      <c r="X116" s="114"/>
      <c r="Y116" s="294"/>
      <c r="Z116" s="295"/>
      <c r="AA116" s="115">
        <f t="shared" si="46"/>
        <v>-354.51577417897215</v>
      </c>
      <c r="AB116" s="108">
        <f t="shared" si="47"/>
        <v>0.90152339606139664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3052.7182146821024</v>
      </c>
      <c r="N123" s="136">
        <f t="shared" ref="N123:N136" si="53">M123/L123</f>
        <v>953.97444208815693</v>
      </c>
      <c r="O123" s="137">
        <f t="shared" ref="O123:O136" si="54">L123-I123</f>
        <v>0</v>
      </c>
      <c r="P123" s="138">
        <f t="shared" ref="P123:P136" si="55">N123-K123</f>
        <v>-96.025557911843066</v>
      </c>
      <c r="Q123" s="139">
        <f t="shared" ref="Q123:Q136" si="56">N123/K123</f>
        <v>0.90854708770300663</v>
      </c>
      <c r="R123" s="304"/>
      <c r="S123" s="140">
        <v>0.70833333333333337</v>
      </c>
      <c r="T123" s="141">
        <v>1.0199421296296292</v>
      </c>
      <c r="U123" s="142"/>
      <c r="V123" s="164"/>
      <c r="W123" s="97"/>
      <c r="X123" s="67"/>
      <c r="Y123" s="290"/>
      <c r="Z123" s="291"/>
      <c r="AA123" s="166">
        <f t="shared" ref="AA123:AA136" si="57">M123-J123</f>
        <v>-307.28178531789763</v>
      </c>
      <c r="AB123" s="139">
        <f t="shared" ref="AB123:AB136" si="58">M123/J123</f>
        <v>0.90854708770300663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674</v>
      </c>
      <c r="G124" s="146">
        <f t="shared" ref="G124:G136" si="59">E124*F124</f>
        <v>16870.22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6" si="60">F124/V124*60</f>
        <v>3243.885232363903</v>
      </c>
      <c r="N124" s="150">
        <f t="shared" si="53"/>
        <v>648.77704647278063</v>
      </c>
      <c r="O124" s="152">
        <f t="shared" si="54"/>
        <v>0</v>
      </c>
      <c r="P124" s="153">
        <f t="shared" si="55"/>
        <v>-71.222953527219374</v>
      </c>
      <c r="Q124" s="154">
        <f t="shared" si="56"/>
        <v>0.90107923121219535</v>
      </c>
      <c r="R124" s="302">
        <f>Q140</f>
        <v>0.90181317140303985</v>
      </c>
      <c r="S124" s="155">
        <v>0.70833333333333337</v>
      </c>
      <c r="T124" s="156">
        <v>0.71697916666666672</v>
      </c>
      <c r="U124" s="157"/>
      <c r="V124" s="158">
        <v>12.466532291751372</v>
      </c>
      <c r="W124" s="156"/>
      <c r="X124" s="167"/>
      <c r="Y124" s="305"/>
      <c r="Z124" s="306"/>
      <c r="AA124" s="169">
        <f t="shared" si="57"/>
        <v>-356.11476763609699</v>
      </c>
      <c r="AB124" s="154">
        <f t="shared" si="58"/>
        <v>0.90107923121219524</v>
      </c>
      <c r="AC124" s="307">
        <f>AB140</f>
        <v>0.90181317140303985</v>
      </c>
    </row>
    <row r="125" spans="1:29" ht="15.75" customHeight="1">
      <c r="A125" s="297"/>
      <c r="B125" s="98" t="s">
        <v>118</v>
      </c>
      <c r="C125" s="292" t="s">
        <v>133</v>
      </c>
      <c r="D125" s="293"/>
      <c r="E125" s="99">
        <v>16.7</v>
      </c>
      <c r="F125" s="100">
        <v>968</v>
      </c>
      <c r="G125" s="101">
        <f t="shared" si="59"/>
        <v>16165.599999999999</v>
      </c>
      <c r="H125" s="26"/>
      <c r="I125" s="102">
        <v>3</v>
      </c>
      <c r="J125" s="103">
        <v>3600</v>
      </c>
      <c r="K125" s="104">
        <f t="shared" si="38"/>
        <v>1200</v>
      </c>
      <c r="L125" s="105">
        <v>3</v>
      </c>
      <c r="M125" s="103">
        <f t="shared" si="60"/>
        <v>3242.9956875369394</v>
      </c>
      <c r="N125" s="104">
        <f t="shared" si="53"/>
        <v>1080.9985625123131</v>
      </c>
      <c r="O125" s="106">
        <f t="shared" si="54"/>
        <v>0</v>
      </c>
      <c r="P125" s="107">
        <f t="shared" si="55"/>
        <v>-119.00143748768687</v>
      </c>
      <c r="Q125" s="108">
        <f t="shared" si="56"/>
        <v>0.90083213542692764</v>
      </c>
      <c r="R125" s="303"/>
      <c r="S125" s="46">
        <v>0.7270833333333333</v>
      </c>
      <c r="T125" s="47">
        <v>0.7395138888888888</v>
      </c>
      <c r="U125" s="109">
        <v>14.549999999999876</v>
      </c>
      <c r="V125" s="110">
        <v>17.909367016183687</v>
      </c>
      <c r="W125" s="111"/>
      <c r="X125" s="13"/>
      <c r="Y125" s="294"/>
      <c r="Z125" s="295"/>
      <c r="AA125" s="170">
        <f t="shared" si="57"/>
        <v>-357.00431246306061</v>
      </c>
      <c r="AB125" s="108">
        <f t="shared" si="58"/>
        <v>0.90083213542692764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872</v>
      </c>
      <c r="G126" s="101">
        <f t="shared" si="59"/>
        <v>21643.040000000001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3246.1758705559032</v>
      </c>
      <c r="N126" s="104">
        <f t="shared" si="53"/>
        <v>649.23517411118064</v>
      </c>
      <c r="O126" s="106">
        <f t="shared" si="54"/>
        <v>0</v>
      </c>
      <c r="P126" s="107">
        <f t="shared" si="55"/>
        <v>-70.76482588881936</v>
      </c>
      <c r="Q126" s="108">
        <f t="shared" si="56"/>
        <v>0.90171551959886198</v>
      </c>
      <c r="R126" s="303"/>
      <c r="S126" s="46">
        <v>0.74861111111111101</v>
      </c>
      <c r="T126" s="47">
        <v>0.75980324074074068</v>
      </c>
      <c r="U126" s="109">
        <v>13.099999999999969</v>
      </c>
      <c r="V126" s="110">
        <v>16.117426192019678</v>
      </c>
      <c r="W126" s="111"/>
      <c r="X126" s="13"/>
      <c r="Y126" s="294"/>
      <c r="Z126" s="295"/>
      <c r="AA126" s="170">
        <f t="shared" si="57"/>
        <v>-353.8241294440968</v>
      </c>
      <c r="AB126" s="108">
        <f t="shared" si="58"/>
        <v>0.90171551959886198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721</v>
      </c>
      <c r="G127" s="101">
        <f t="shared" si="59"/>
        <v>17159.8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3249.6538923860689</v>
      </c>
      <c r="N127" s="104">
        <f t="shared" si="53"/>
        <v>812.41347309651724</v>
      </c>
      <c r="O127" s="106">
        <f t="shared" si="54"/>
        <v>0</v>
      </c>
      <c r="P127" s="107">
        <f t="shared" si="55"/>
        <v>-87.586526903482763</v>
      </c>
      <c r="Q127" s="108">
        <f t="shared" si="56"/>
        <v>0.902681636773908</v>
      </c>
      <c r="R127" s="303"/>
      <c r="S127" s="46">
        <v>0.77013888888888871</v>
      </c>
      <c r="T127" s="47">
        <v>0.77937499999999982</v>
      </c>
      <c r="U127" s="109">
        <v>14.883333333333155</v>
      </c>
      <c r="V127" s="110">
        <v>13.312186907460537</v>
      </c>
      <c r="W127" s="111"/>
      <c r="X127" s="13"/>
      <c r="Y127" s="294"/>
      <c r="Z127" s="295"/>
      <c r="AA127" s="170">
        <f t="shared" si="57"/>
        <v>-350.34610761393105</v>
      </c>
      <c r="AB127" s="108">
        <f t="shared" si="58"/>
        <v>0.902681636773908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1001</v>
      </c>
      <c r="G128" s="101">
        <f t="shared" si="59"/>
        <v>30030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3246.7027022921034</v>
      </c>
      <c r="N128" s="104">
        <f t="shared" si="53"/>
        <v>811.67567557302584</v>
      </c>
      <c r="O128" s="106">
        <f t="shared" si="54"/>
        <v>0</v>
      </c>
      <c r="P128" s="107">
        <f t="shared" si="55"/>
        <v>-88.324324426974158</v>
      </c>
      <c r="Q128" s="108">
        <f t="shared" si="56"/>
        <v>0.90186186174780647</v>
      </c>
      <c r="R128" s="303"/>
      <c r="S128" s="46">
        <v>0.78888888888888864</v>
      </c>
      <c r="T128" s="47">
        <v>0.80172453703703683</v>
      </c>
      <c r="U128" s="109">
        <v>13.699999999999903</v>
      </c>
      <c r="V128" s="110">
        <v>18.498767983159933</v>
      </c>
      <c r="W128" s="111"/>
      <c r="X128" s="114"/>
      <c r="Y128" s="294"/>
      <c r="Z128" s="295"/>
      <c r="AA128" s="170">
        <f t="shared" si="57"/>
        <v>-353.29729770789663</v>
      </c>
      <c r="AB128" s="108">
        <f t="shared" si="58"/>
        <v>0.90186186174780647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959</v>
      </c>
      <c r="G129" s="119">
        <f t="shared" si="59"/>
        <v>17434.62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3247.0434114390841</v>
      </c>
      <c r="N129" s="104">
        <f t="shared" si="53"/>
        <v>1082.3478038130281</v>
      </c>
      <c r="O129" s="106">
        <f t="shared" si="54"/>
        <v>0</v>
      </c>
      <c r="P129" s="107">
        <f t="shared" si="55"/>
        <v>-117.65219618697188</v>
      </c>
      <c r="Q129" s="108">
        <f t="shared" si="56"/>
        <v>0.90195650317752341</v>
      </c>
      <c r="R129" s="303"/>
      <c r="S129" s="46">
        <v>0.81111111111111078</v>
      </c>
      <c r="T129" s="118">
        <v>0.82341435185185152</v>
      </c>
      <c r="U129" s="109">
        <v>13.516666666666488</v>
      </c>
      <c r="V129" s="110">
        <v>17.720736284981903</v>
      </c>
      <c r="W129" s="111"/>
      <c r="X129" s="49"/>
      <c r="Y129" s="294"/>
      <c r="Z129" s="295"/>
      <c r="AA129" s="170">
        <f t="shared" si="57"/>
        <v>-352.95658856091586</v>
      </c>
      <c r="AB129" s="108">
        <f t="shared" si="58"/>
        <v>0.90195650317752341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2193</v>
      </c>
      <c r="G130" s="119">
        <f t="shared" si="59"/>
        <v>36535.379999999997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3248.1402082946906</v>
      </c>
      <c r="N130" s="104">
        <f t="shared" si="53"/>
        <v>649.62804165893817</v>
      </c>
      <c r="O130" s="121">
        <f t="shared" si="54"/>
        <v>0</v>
      </c>
      <c r="P130" s="122">
        <f t="shared" si="55"/>
        <v>-70.371958341061827</v>
      </c>
      <c r="Q130" s="123">
        <f t="shared" si="56"/>
        <v>0.90226116897074748</v>
      </c>
      <c r="R130" s="303"/>
      <c r="S130" s="46">
        <v>0.83333333333333293</v>
      </c>
      <c r="T130" s="118">
        <v>0.86145833333333288</v>
      </c>
      <c r="U130" s="109">
        <v>14.283333333333221</v>
      </c>
      <c r="V130" s="110">
        <v>40.509335053944902</v>
      </c>
      <c r="W130" s="111"/>
      <c r="X130" s="114"/>
      <c r="Y130" s="294"/>
      <c r="Z130" s="295"/>
      <c r="AA130" s="170">
        <f t="shared" si="57"/>
        <v>-351.85979170530936</v>
      </c>
      <c r="AB130" s="108">
        <f t="shared" si="58"/>
        <v>0.90226116897074737</v>
      </c>
      <c r="AC130" s="308"/>
    </row>
    <row r="131" spans="1:29" ht="15.75" customHeight="1">
      <c r="A131" s="298"/>
      <c r="B131" s="98" t="s">
        <v>118</v>
      </c>
      <c r="C131" s="292" t="s">
        <v>146</v>
      </c>
      <c r="D131" s="293"/>
      <c r="E131" s="99">
        <v>25.03</v>
      </c>
      <c r="F131" s="100">
        <v>720</v>
      </c>
      <c r="G131" s="119">
        <f t="shared" si="59"/>
        <v>18021.600000000002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3243.885232363903</v>
      </c>
      <c r="N131" s="104">
        <f t="shared" si="53"/>
        <v>648.77704647278063</v>
      </c>
      <c r="O131" s="121">
        <f t="shared" si="54"/>
        <v>0</v>
      </c>
      <c r="P131" s="122">
        <f t="shared" si="55"/>
        <v>-71.222953527219374</v>
      </c>
      <c r="Q131" s="123">
        <f t="shared" si="56"/>
        <v>0.90107923121219535</v>
      </c>
      <c r="R131" s="303"/>
      <c r="S131" s="46">
        <v>0.87152777777777735</v>
      </c>
      <c r="T131" s="118">
        <v>0.8807754629629625</v>
      </c>
      <c r="U131" s="109">
        <v>14.500000000000028</v>
      </c>
      <c r="V131" s="110">
        <v>13.317363872494049</v>
      </c>
      <c r="W131" s="111"/>
      <c r="X131" s="114"/>
      <c r="Y131" s="294"/>
      <c r="Z131" s="295"/>
      <c r="AA131" s="170">
        <f t="shared" si="57"/>
        <v>-356.11476763609699</v>
      </c>
      <c r="AB131" s="108">
        <f t="shared" si="58"/>
        <v>0.90107923121219524</v>
      </c>
      <c r="AC131" s="308"/>
    </row>
    <row r="132" spans="1:29" ht="15.75" customHeight="1">
      <c r="A132" s="298"/>
      <c r="B132" s="98" t="s">
        <v>118</v>
      </c>
      <c r="C132" s="292" t="s">
        <v>145</v>
      </c>
      <c r="D132" s="293"/>
      <c r="E132" s="99">
        <v>24.82</v>
      </c>
      <c r="F132" s="100">
        <v>982</v>
      </c>
      <c r="G132" s="119">
        <f t="shared" si="59"/>
        <v>24373.24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3246.1758705559032</v>
      </c>
      <c r="N132" s="104">
        <f t="shared" si="53"/>
        <v>649.23517411118064</v>
      </c>
      <c r="O132" s="121">
        <f t="shared" si="54"/>
        <v>0</v>
      </c>
      <c r="P132" s="122">
        <f t="shared" si="55"/>
        <v>-70.76482588881936</v>
      </c>
      <c r="Q132" s="123">
        <f t="shared" si="56"/>
        <v>0.90171551959886198</v>
      </c>
      <c r="R132" s="303"/>
      <c r="S132" s="46">
        <v>0.89027777777777728</v>
      </c>
      <c r="T132" s="118">
        <v>0.90288194444444392</v>
      </c>
      <c r="U132" s="109">
        <v>13.683333333333287</v>
      </c>
      <c r="V132" s="110">
        <v>18.150587752939593</v>
      </c>
      <c r="W132" s="124"/>
      <c r="X132" s="125"/>
      <c r="Y132" s="294"/>
      <c r="Z132" s="295"/>
      <c r="AA132" s="170">
        <f t="shared" si="57"/>
        <v>-353.8241294440968</v>
      </c>
      <c r="AB132" s="108">
        <f t="shared" si="58"/>
        <v>0.90171551959886198</v>
      </c>
      <c r="AC132" s="308"/>
    </row>
    <row r="133" spans="1:29" ht="15.75" customHeight="1">
      <c r="A133" s="298"/>
      <c r="B133" s="98" t="s">
        <v>118</v>
      </c>
      <c r="C133" s="292" t="s">
        <v>228</v>
      </c>
      <c r="D133" s="293"/>
      <c r="E133" s="99">
        <v>23.8</v>
      </c>
      <c r="F133" s="100">
        <v>824</v>
      </c>
      <c r="G133" s="119">
        <f t="shared" si="59"/>
        <v>19611.2</v>
      </c>
      <c r="H133" s="26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3249.6538923860685</v>
      </c>
      <c r="N133" s="104">
        <f t="shared" si="53"/>
        <v>812.41347309651712</v>
      </c>
      <c r="O133" s="121">
        <f t="shared" si="54"/>
        <v>0</v>
      </c>
      <c r="P133" s="122">
        <f t="shared" si="55"/>
        <v>-87.586526903482877</v>
      </c>
      <c r="Q133" s="123">
        <f t="shared" si="56"/>
        <v>0.90268163677390789</v>
      </c>
      <c r="R133" s="303"/>
      <c r="S133" s="46">
        <v>0.91319444444444386</v>
      </c>
      <c r="T133" s="118">
        <v>0.9237499999999994</v>
      </c>
      <c r="U133" s="109">
        <v>14.849999999999923</v>
      </c>
      <c r="V133" s="110">
        <v>15.213927894240616</v>
      </c>
      <c r="W133" s="124"/>
      <c r="X133" s="125"/>
      <c r="Y133" s="294"/>
      <c r="Z133" s="295"/>
      <c r="AA133" s="170">
        <f t="shared" si="57"/>
        <v>-350.34610761393151</v>
      </c>
      <c r="AB133" s="108">
        <f t="shared" si="58"/>
        <v>0.90268163677390789</v>
      </c>
      <c r="AC133" s="308"/>
    </row>
    <row r="134" spans="1:29" ht="15.75" customHeight="1">
      <c r="A134" s="298"/>
      <c r="B134" s="98" t="s">
        <v>118</v>
      </c>
      <c r="C134" s="292" t="s">
        <v>194</v>
      </c>
      <c r="D134" s="293"/>
      <c r="E134" s="99">
        <v>30</v>
      </c>
      <c r="F134" s="100">
        <v>1370</v>
      </c>
      <c r="G134" s="119">
        <f t="shared" si="59"/>
        <v>41100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3246.7027022921034</v>
      </c>
      <c r="N134" s="104">
        <f t="shared" si="53"/>
        <v>811.67567557302584</v>
      </c>
      <c r="O134" s="121">
        <f t="shared" si="54"/>
        <v>0</v>
      </c>
      <c r="P134" s="122">
        <f t="shared" si="55"/>
        <v>-88.324324426974158</v>
      </c>
      <c r="Q134" s="123">
        <f t="shared" si="56"/>
        <v>0.90186186174780647</v>
      </c>
      <c r="R134" s="303"/>
      <c r="S134" s="46">
        <v>0.93333333333333268</v>
      </c>
      <c r="T134" s="118">
        <v>0.95091435185185125</v>
      </c>
      <c r="U134" s="109">
        <v>13.799999999999919</v>
      </c>
      <c r="V134" s="110">
        <v>25.317994142786322</v>
      </c>
      <c r="W134" s="124"/>
      <c r="X134" s="125"/>
      <c r="Y134" s="294"/>
      <c r="Z134" s="295"/>
      <c r="AA134" s="170">
        <f t="shared" si="57"/>
        <v>-353.29729770789663</v>
      </c>
      <c r="AB134" s="108">
        <f t="shared" si="58"/>
        <v>0.90186186174780647</v>
      </c>
      <c r="AC134" s="308"/>
    </row>
    <row r="135" spans="1:29" ht="15.75" customHeight="1">
      <c r="A135" s="298"/>
      <c r="B135" s="98" t="s">
        <v>118</v>
      </c>
      <c r="C135" s="292" t="s">
        <v>143</v>
      </c>
      <c r="D135" s="293"/>
      <c r="E135" s="99">
        <v>18.18</v>
      </c>
      <c r="F135" s="100">
        <v>1453</v>
      </c>
      <c r="G135" s="119">
        <f t="shared" si="59"/>
        <v>26415.54</v>
      </c>
      <c r="H135" s="60"/>
      <c r="I135" s="102">
        <v>3</v>
      </c>
      <c r="J135" s="103">
        <v>3600</v>
      </c>
      <c r="K135" s="104">
        <f t="shared" si="38"/>
        <v>1200</v>
      </c>
      <c r="L135" s="116">
        <v>3</v>
      </c>
      <c r="M135" s="103">
        <f t="shared" si="60"/>
        <v>3247.0434114390837</v>
      </c>
      <c r="N135" s="104">
        <f t="shared" si="53"/>
        <v>1082.3478038130279</v>
      </c>
      <c r="O135" s="121">
        <f t="shared" si="54"/>
        <v>0</v>
      </c>
      <c r="P135" s="122">
        <f t="shared" si="55"/>
        <v>-117.65219618697211</v>
      </c>
      <c r="Q135" s="123">
        <f t="shared" si="56"/>
        <v>0.90195650317752329</v>
      </c>
      <c r="R135" s="303"/>
      <c r="S135" s="46">
        <v>0.96041666666666603</v>
      </c>
      <c r="T135" s="118">
        <v>0.97905092592592524</v>
      </c>
      <c r="U135" s="109">
        <v>13.683333333333287</v>
      </c>
      <c r="V135" s="110">
        <v>26.849040481833899</v>
      </c>
      <c r="W135" s="124"/>
      <c r="X135" s="125"/>
      <c r="Y135" s="294"/>
      <c r="Z135" s="295"/>
      <c r="AA135" s="170">
        <f t="shared" si="57"/>
        <v>-352.95658856091632</v>
      </c>
      <c r="AB135" s="108">
        <f t="shared" si="58"/>
        <v>0.90195650317752329</v>
      </c>
      <c r="AC135" s="308"/>
    </row>
    <row r="136" spans="1:29" ht="15.75" customHeight="1">
      <c r="A136" s="298"/>
      <c r="B136" s="98" t="s">
        <v>118</v>
      </c>
      <c r="C136" s="292" t="s">
        <v>137</v>
      </c>
      <c r="D136" s="293"/>
      <c r="E136" s="99">
        <v>16.66</v>
      </c>
      <c r="F136" s="100">
        <v>3297</v>
      </c>
      <c r="G136" s="119">
        <f t="shared" si="59"/>
        <v>54928.020000000004</v>
      </c>
      <c r="H136" s="60"/>
      <c r="I136" s="102">
        <v>5</v>
      </c>
      <c r="J136" s="103">
        <v>3600</v>
      </c>
      <c r="K136" s="104">
        <f t="shared" si="38"/>
        <v>720</v>
      </c>
      <c r="L136" s="116">
        <v>5</v>
      </c>
      <c r="M136" s="103">
        <f t="shared" si="60"/>
        <v>3246.7983077565059</v>
      </c>
      <c r="N136" s="104">
        <f t="shared" si="53"/>
        <v>649.3596615513012</v>
      </c>
      <c r="O136" s="121">
        <f t="shared" si="54"/>
        <v>0</v>
      </c>
      <c r="P136" s="122">
        <f t="shared" si="55"/>
        <v>-70.640338448698799</v>
      </c>
      <c r="Q136" s="123">
        <f t="shared" si="56"/>
        <v>0.9018884188212517</v>
      </c>
      <c r="R136" s="303"/>
      <c r="S136" s="46">
        <v>0.98888888888888826</v>
      </c>
      <c r="T136" s="118">
        <v>1.0311921296296289</v>
      </c>
      <c r="U136" s="109">
        <v>14.16666666666675</v>
      </c>
      <c r="V136" s="110">
        <v>60.927714397107401</v>
      </c>
      <c r="W136" s="124"/>
      <c r="X136" s="125"/>
      <c r="Y136" s="294"/>
      <c r="Z136" s="295"/>
      <c r="AA136" s="170">
        <f t="shared" si="57"/>
        <v>-353.20169224349411</v>
      </c>
      <c r="AB136" s="108">
        <f t="shared" si="58"/>
        <v>0.90188841882125159</v>
      </c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4.2307692307692308</v>
      </c>
      <c r="J140" s="135">
        <f t="shared" si="61"/>
        <v>3600</v>
      </c>
      <c r="K140" s="136">
        <f t="shared" ref="K140" si="62">J140/I140</f>
        <v>850.90909090909088</v>
      </c>
      <c r="L140" s="134">
        <f t="shared" ref="L140:M140" si="63">AVERAGE(L124:L139)</f>
        <v>4.2307692307692308</v>
      </c>
      <c r="M140" s="135">
        <f t="shared" si="63"/>
        <v>3246.5274170509433</v>
      </c>
      <c r="N140" s="136">
        <f>M140/L140</f>
        <v>767.36102584840478</v>
      </c>
      <c r="O140" s="137">
        <f>L140-I140</f>
        <v>0</v>
      </c>
      <c r="P140" s="138">
        <f>N140-K140</f>
        <v>-83.548065060686099</v>
      </c>
      <c r="Q140" s="139">
        <f>N140/K140</f>
        <v>0.90181317140303985</v>
      </c>
      <c r="R140" s="304"/>
      <c r="S140" s="140">
        <v>0.70833333333333337</v>
      </c>
      <c r="T140" s="141">
        <v>1.0311921296296289</v>
      </c>
      <c r="U140" s="142"/>
      <c r="V140" s="164"/>
      <c r="W140" s="165"/>
      <c r="X140" s="136"/>
      <c r="Y140" s="290"/>
      <c r="Z140" s="291"/>
      <c r="AA140" s="172">
        <f>M140-J140</f>
        <v>-353.47258294905669</v>
      </c>
      <c r="AB140" s="139">
        <f>M140/J140</f>
        <v>0.90181317140303985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9B97FCC4-84B4-41B6-8D48-B951C0E39901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5C0-3BC5-4051-BE7F-FF500B0C420B}">
  <sheetPr codeName="工作表63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38" sqref="L38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61466</v>
      </c>
      <c r="E1" s="86" t="s">
        <v>3</v>
      </c>
      <c r="F1" s="87">
        <f>SUM(G5:G140)</f>
        <v>2772503.6799999988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46270</v>
      </c>
      <c r="B2" s="348"/>
      <c r="C2" s="90" t="s">
        <v>40</v>
      </c>
      <c r="D2" s="91">
        <f>AVERAGE(N21,N38,N55,N72,N89,N106,N123,N140)</f>
        <v>206.95006934745172</v>
      </c>
      <c r="E2" s="91" t="s">
        <v>91</v>
      </c>
      <c r="F2" s="92">
        <f>F1/D1</f>
        <v>45.106297465265328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37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3684</v>
      </c>
      <c r="G5" s="146">
        <f t="shared" ref="G5:G7" si="0">E5*F5</f>
        <v>72574.8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1083.8072881768487</v>
      </c>
      <c r="N5" s="150">
        <f>M5/L5</f>
        <v>83.369791398219135</v>
      </c>
      <c r="O5" s="152">
        <f>L5-I5</f>
        <v>0</v>
      </c>
      <c r="P5" s="153">
        <f>N5-K5</f>
        <v>-8.9379009094731714</v>
      </c>
      <c r="Q5" s="154">
        <f>N5/K5</f>
        <v>0.90317274014737392</v>
      </c>
      <c r="R5" s="302">
        <f>Q21</f>
        <v>0.90251393851297634</v>
      </c>
      <c r="S5" s="155">
        <v>0.25</v>
      </c>
      <c r="T5" s="156">
        <v>0.39162037037037034</v>
      </c>
      <c r="U5" s="157"/>
      <c r="V5" s="158">
        <v>203.94769661664435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-116.19271182315128</v>
      </c>
      <c r="AF5" s="130">
        <f>M5/J5</f>
        <v>0.90317274014737392</v>
      </c>
      <c r="AG5" s="381">
        <f>AF21</f>
        <v>0.90251393851297634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3246</v>
      </c>
      <c r="G6" s="101">
        <f t="shared" si="0"/>
        <v>183171.78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1806.7548219448386</v>
      </c>
      <c r="N6" s="104">
        <f>M6/L6</f>
        <v>75.281450914368278</v>
      </c>
      <c r="O6" s="106">
        <f>L6-I6</f>
        <v>0</v>
      </c>
      <c r="P6" s="107">
        <f>N6-K6</f>
        <v>-8.0518824189650502</v>
      </c>
      <c r="Q6" s="108">
        <f>N6/K6</f>
        <v>0.90337741097241941</v>
      </c>
      <c r="R6" s="303"/>
      <c r="S6" s="46">
        <v>0.39444444444444443</v>
      </c>
      <c r="T6" s="47">
        <v>0.46929398148148149</v>
      </c>
      <c r="U6" s="109">
        <v>5</v>
      </c>
      <c r="V6" s="110">
        <v>107.79547818798967</v>
      </c>
      <c r="W6" s="111">
        <v>0.46929398148148149</v>
      </c>
      <c r="X6" s="114">
        <v>0.50763888888888886</v>
      </c>
      <c r="Y6" s="12"/>
      <c r="Z6" s="196"/>
      <c r="AA6" s="294"/>
      <c r="AB6" s="295"/>
      <c r="AC6" s="12">
        <v>2</v>
      </c>
      <c r="AD6" s="196"/>
      <c r="AE6" s="115">
        <f>M6-J6</f>
        <v>-193.24517805516143</v>
      </c>
      <c r="AF6" s="108">
        <f>M6/J6</f>
        <v>0.9033774109724193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3176</v>
      </c>
      <c r="G7" s="101">
        <f t="shared" si="0"/>
        <v>189035.52000000002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1802.5103701457892</v>
      </c>
      <c r="N7" s="104">
        <f>M7/L7</f>
        <v>75.104598756074552</v>
      </c>
      <c r="O7" s="106">
        <f>L7-I7</f>
        <v>0</v>
      </c>
      <c r="P7" s="107">
        <f>N7-K7</f>
        <v>-8.228734577258777</v>
      </c>
      <c r="Q7" s="108">
        <f>N7/K7</f>
        <v>0.9012551850728947</v>
      </c>
      <c r="R7" s="303"/>
      <c r="S7" s="46">
        <v>0.50763888888888886</v>
      </c>
      <c r="T7" s="47">
        <v>0.58105324074074072</v>
      </c>
      <c r="U7" s="109">
        <v>55.216666666666612</v>
      </c>
      <c r="V7" s="110">
        <v>105.71922534048294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-197.48962985421076</v>
      </c>
      <c r="AF7" s="108">
        <f>M7/J7</f>
        <v>0.90125518507289459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1564.3574934224923</v>
      </c>
      <c r="N21" s="136">
        <f t="shared" ref="N21:N27" si="5">M21/L21</f>
        <v>76.935614430614379</v>
      </c>
      <c r="O21" s="137">
        <f t="shared" ref="O21:O27" si="6">L21-I21</f>
        <v>0</v>
      </c>
      <c r="P21" s="138">
        <f t="shared" ref="P21:P27" si="7">N21-K21</f>
        <v>-8.3102872087298891</v>
      </c>
      <c r="Q21" s="139">
        <f t="shared" ref="Q21:Q27" si="8">N21/K21</f>
        <v>0.90251393851297634</v>
      </c>
      <c r="R21" s="304"/>
      <c r="S21" s="140">
        <v>0.25</v>
      </c>
      <c r="T21" s="141">
        <v>0.58105324074074072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9</v>
      </c>
      <c r="AD21" s="178">
        <f>SUM(AD5:AD20)</f>
        <v>0</v>
      </c>
      <c r="AE21" s="166">
        <f t="shared" ref="AE21:AE27" si="9">M21-J21</f>
        <v>-168.97583991084093</v>
      </c>
      <c r="AF21" s="139">
        <f t="shared" ref="AF21:AF27" si="10">M21/J21</f>
        <v>0.90251393851297634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1537</v>
      </c>
      <c r="G22" s="146">
        <f t="shared" ref="G22:G27" si="11">E22*F22</f>
        <v>56023.65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1897.0583422374984</v>
      </c>
      <c r="N22" s="150">
        <f t="shared" si="5"/>
        <v>94.852917111874916</v>
      </c>
      <c r="O22" s="152">
        <f t="shared" si="6"/>
        <v>0</v>
      </c>
      <c r="P22" s="153">
        <f t="shared" si="7"/>
        <v>-10.147082888125084</v>
      </c>
      <c r="Q22" s="154">
        <f t="shared" si="8"/>
        <v>0.90336111535118968</v>
      </c>
      <c r="R22" s="302">
        <f>Q38</f>
        <v>0.90358312079976577</v>
      </c>
      <c r="S22" s="155">
        <v>0.25</v>
      </c>
      <c r="T22" s="156">
        <v>0.28375</v>
      </c>
      <c r="U22" s="157"/>
      <c r="V22" s="158">
        <v>48.612105356354249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-202.94165776250156</v>
      </c>
      <c r="AF22" s="154">
        <f t="shared" si="10"/>
        <v>0.90336111535118968</v>
      </c>
      <c r="AG22" s="374">
        <f>AF38</f>
        <v>0.91105074989728441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740</v>
      </c>
      <c r="G23" s="101">
        <f t="shared" si="11"/>
        <v>38065.599999999999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1801.9709154418119</v>
      </c>
      <c r="N23" s="104">
        <f t="shared" si="5"/>
        <v>94.840574496937464</v>
      </c>
      <c r="O23" s="106">
        <f t="shared" si="6"/>
        <v>0</v>
      </c>
      <c r="P23" s="107">
        <f t="shared" si="7"/>
        <v>-10.422583397799372</v>
      </c>
      <c r="Q23" s="108">
        <f t="shared" si="8"/>
        <v>0.90098545772090599</v>
      </c>
      <c r="R23" s="303"/>
      <c r="S23" s="46">
        <v>0.28749999999999998</v>
      </c>
      <c r="T23" s="47">
        <v>0.30460648148148145</v>
      </c>
      <c r="U23" s="109">
        <v>5.3999999999999648</v>
      </c>
      <c r="V23" s="110">
        <v>24.639687366493312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-198.02908455818806</v>
      </c>
      <c r="AF23" s="108">
        <f t="shared" si="10"/>
        <v>0.90098545772090599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1048</v>
      </c>
      <c r="G24" s="101">
        <f t="shared" si="11"/>
        <v>45357.440000000002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1627.3049246155506</v>
      </c>
      <c r="N24" s="104">
        <f t="shared" si="5"/>
        <v>77.490710695978606</v>
      </c>
      <c r="O24" s="106">
        <f t="shared" si="6"/>
        <v>0</v>
      </c>
      <c r="P24" s="107">
        <f t="shared" si="7"/>
        <v>-8.2235750183071019</v>
      </c>
      <c r="Q24" s="108">
        <f t="shared" si="8"/>
        <v>0.90405829145308381</v>
      </c>
      <c r="R24" s="303"/>
      <c r="S24" s="46">
        <v>0.30763888888888885</v>
      </c>
      <c r="T24" s="47">
        <v>0.33446759259259257</v>
      </c>
      <c r="U24" s="109">
        <v>5</v>
      </c>
      <c r="V24" s="110">
        <v>38.640576236721799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-172.69507538444941</v>
      </c>
      <c r="AF24" s="108">
        <f t="shared" si="10"/>
        <v>0.9040582914530837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2201</v>
      </c>
      <c r="G25" s="101">
        <f t="shared" si="11"/>
        <v>134459.09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1803.8208297322431</v>
      </c>
      <c r="N25" s="104">
        <f t="shared" si="5"/>
        <v>90.19104148661215</v>
      </c>
      <c r="O25" s="106">
        <f t="shared" si="6"/>
        <v>0</v>
      </c>
      <c r="P25" s="107">
        <f t="shared" si="7"/>
        <v>-9.8089585133878501</v>
      </c>
      <c r="Q25" s="108">
        <f t="shared" si="8"/>
        <v>0.90191041486612145</v>
      </c>
      <c r="R25" s="303"/>
      <c r="S25" s="46">
        <v>0.33819444444444441</v>
      </c>
      <c r="T25" s="47">
        <v>0.38902777777777775</v>
      </c>
      <c r="U25" s="109">
        <v>5.3666666666666529</v>
      </c>
      <c r="V25" s="110">
        <v>73.211262351152044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-196.17917026775694</v>
      </c>
      <c r="AF25" s="108">
        <f t="shared" si="10"/>
        <v>0.90191041486612156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2128</v>
      </c>
      <c r="G26" s="101">
        <f t="shared" si="11"/>
        <v>114401.28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1804.4443887848197</v>
      </c>
      <c r="N26" s="104">
        <f t="shared" si="5"/>
        <v>90.222219439240988</v>
      </c>
      <c r="O26" s="106">
        <f t="shared" si="6"/>
        <v>0</v>
      </c>
      <c r="P26" s="107">
        <f t="shared" si="7"/>
        <v>-9.7777805607590125</v>
      </c>
      <c r="Q26" s="108">
        <f t="shared" si="8"/>
        <v>0.90222219439240992</v>
      </c>
      <c r="R26" s="303"/>
      <c r="S26" s="46">
        <v>0.39305555555555549</v>
      </c>
      <c r="T26" s="47">
        <v>0.44218749999999996</v>
      </c>
      <c r="U26" s="109">
        <v>5.7999999999999474</v>
      </c>
      <c r="V26" s="110">
        <v>70.758622872265121</v>
      </c>
      <c r="W26" s="111">
        <v>0.44218749999999996</v>
      </c>
      <c r="X26" s="114">
        <v>0.47986111111111102</v>
      </c>
      <c r="Y26" s="12"/>
      <c r="Z26" s="196"/>
      <c r="AA26" s="294"/>
      <c r="AB26" s="295"/>
      <c r="AC26" s="12">
        <v>2</v>
      </c>
      <c r="AD26" s="196"/>
      <c r="AE26" s="115">
        <f t="shared" si="9"/>
        <v>-195.55561121518031</v>
      </c>
      <c r="AF26" s="108">
        <f t="shared" si="10"/>
        <v>0.9022221943924098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1564</v>
      </c>
      <c r="G27" s="119">
        <f t="shared" si="11"/>
        <v>46873.08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0.47986111111111102</v>
      </c>
      <c r="T27" s="118">
        <v>0.50466435185185177</v>
      </c>
      <c r="U27" s="109">
        <v>55</v>
      </c>
      <c r="V27" s="110">
        <v>35.726324266940004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1926.8723360327565</v>
      </c>
      <c r="N38" s="136">
        <f t="shared" ref="N38:N44" si="16">M38/L38</f>
        <v>94.764213247512615</v>
      </c>
      <c r="O38" s="137">
        <f t="shared" ref="O38:O44" si="17">L38-I38</f>
        <v>0.1666666666666643</v>
      </c>
      <c r="P38" s="138">
        <f t="shared" ref="P38:P44" si="18">N38-K38</f>
        <v>-10.111819810338616</v>
      </c>
      <c r="Q38" s="139">
        <f t="shared" ref="Q38:Q44" si="19">N38/K38</f>
        <v>0.90358312079976577</v>
      </c>
      <c r="R38" s="304"/>
      <c r="S38" s="140">
        <v>0.25</v>
      </c>
      <c r="T38" s="141">
        <v>0.50466435185185177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4" si="20">M38-J38</f>
        <v>-188.12766396724351</v>
      </c>
      <c r="AF38" s="139">
        <f t="shared" ref="AF38:AF44" si="21">M38/J38</f>
        <v>0.91105074989728441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1835</v>
      </c>
      <c r="G39" s="146">
        <f t="shared" ref="G39:G44" si="22">E39*F39</f>
        <v>131294.25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1805.6185926713988</v>
      </c>
      <c r="N39" s="150">
        <f t="shared" si="16"/>
        <v>82.073572394154496</v>
      </c>
      <c r="O39" s="152">
        <f t="shared" si="17"/>
        <v>0</v>
      </c>
      <c r="P39" s="153">
        <f t="shared" si="18"/>
        <v>-8.8355185149364104</v>
      </c>
      <c r="Q39" s="154">
        <f t="shared" si="19"/>
        <v>0.90280929633569951</v>
      </c>
      <c r="R39" s="302">
        <f>Q55</f>
        <v>0.90309064629736935</v>
      </c>
      <c r="S39" s="155">
        <v>0.25</v>
      </c>
      <c r="T39" s="156">
        <v>0.29233796296296299</v>
      </c>
      <c r="U39" s="157"/>
      <c r="V39" s="158">
        <v>60.976332680041743</v>
      </c>
      <c r="W39" s="156"/>
      <c r="X39" s="167"/>
      <c r="Y39" s="12"/>
      <c r="Z39" s="196"/>
      <c r="AA39" s="305"/>
      <c r="AB39" s="306"/>
      <c r="AC39" s="12">
        <v>1</v>
      </c>
      <c r="AD39" s="196"/>
      <c r="AE39" s="113">
        <f t="shared" si="20"/>
        <v>-194.3814073286012</v>
      </c>
      <c r="AF39" s="154">
        <f t="shared" si="21"/>
        <v>0.9028092963356994</v>
      </c>
      <c r="AG39" s="307">
        <f>AF55</f>
        <v>0.90309064629736935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1800</v>
      </c>
      <c r="G40" s="101">
        <f t="shared" si="22"/>
        <v>107172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1808.8144544876113</v>
      </c>
      <c r="N40" s="104">
        <f t="shared" si="16"/>
        <v>78.644106716852662</v>
      </c>
      <c r="O40" s="106">
        <f t="shared" si="17"/>
        <v>0</v>
      </c>
      <c r="P40" s="107">
        <f t="shared" si="18"/>
        <v>-8.3124150222777757</v>
      </c>
      <c r="Q40" s="108">
        <f t="shared" si="19"/>
        <v>0.90440722724380562</v>
      </c>
      <c r="R40" s="303"/>
      <c r="S40" s="46">
        <v>0.29583333333333334</v>
      </c>
      <c r="T40" s="47">
        <v>0.33729166666666666</v>
      </c>
      <c r="U40" s="109">
        <v>5.0333333333332941</v>
      </c>
      <c r="V40" s="110">
        <v>59.707616628148571</v>
      </c>
      <c r="W40" s="111"/>
      <c r="X40" s="114"/>
      <c r="Y40" s="12"/>
      <c r="Z40" s="196"/>
      <c r="AA40" s="294"/>
      <c r="AB40" s="295"/>
      <c r="AC40" s="12">
        <v>1</v>
      </c>
      <c r="AD40" s="196"/>
      <c r="AE40" s="115">
        <f t="shared" si="20"/>
        <v>-191.18554551238867</v>
      </c>
      <c r="AF40" s="108">
        <f t="shared" si="21"/>
        <v>0.90440722724380562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957</v>
      </c>
      <c r="G41" s="101">
        <f t="shared" si="22"/>
        <v>61171.44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1809.1665741879899</v>
      </c>
      <c r="N41" s="104">
        <f t="shared" si="16"/>
        <v>75.381940591166241</v>
      </c>
      <c r="O41" s="106">
        <f t="shared" si="17"/>
        <v>0</v>
      </c>
      <c r="P41" s="107">
        <f t="shared" si="18"/>
        <v>-7.9513927421670871</v>
      </c>
      <c r="Q41" s="108">
        <f t="shared" si="19"/>
        <v>0.90458328709399494</v>
      </c>
      <c r="R41" s="303"/>
      <c r="S41" s="46">
        <v>0.34097222222222223</v>
      </c>
      <c r="T41" s="47">
        <v>0.36300925925925925</v>
      </c>
      <c r="U41" s="109">
        <v>5.3000000000000291</v>
      </c>
      <c r="V41" s="110">
        <v>31.738371037377739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-190.83342581201009</v>
      </c>
      <c r="AF41" s="108">
        <f t="shared" si="21"/>
        <v>0.90458328709399494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644</v>
      </c>
      <c r="G42" s="101">
        <f t="shared" si="22"/>
        <v>44603.44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1802.3883548287295</v>
      </c>
      <c r="N42" s="104">
        <f t="shared" si="16"/>
        <v>75.099514784530399</v>
      </c>
      <c r="O42" s="106">
        <f t="shared" si="17"/>
        <v>0</v>
      </c>
      <c r="P42" s="107">
        <f t="shared" si="18"/>
        <v>-8.2338185488029296</v>
      </c>
      <c r="Q42" s="108">
        <f t="shared" si="19"/>
        <v>0.90119417741436481</v>
      </c>
      <c r="R42" s="303"/>
      <c r="S42" s="46">
        <v>0.3659722222222222</v>
      </c>
      <c r="T42" s="47">
        <v>0.38085648148148143</v>
      </c>
      <c r="U42" s="109">
        <v>5</v>
      </c>
      <c r="V42" s="110">
        <v>21.438221067330261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-197.61164517127054</v>
      </c>
      <c r="AF42" s="108">
        <f t="shared" si="21"/>
        <v>0.90119417741436469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1367</v>
      </c>
      <c r="G43" s="101">
        <f t="shared" si="22"/>
        <v>94541.72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1805.9503980056713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03"/>
      <c r="S43" s="46">
        <v>0.38402777777777775</v>
      </c>
      <c r="T43" s="47">
        <v>0.41555555555555551</v>
      </c>
      <c r="U43" s="109">
        <v>4.5666666666666877</v>
      </c>
      <c r="V43" s="110">
        <v>45.416529762154866</v>
      </c>
      <c r="W43" s="111"/>
      <c r="X43" s="114"/>
      <c r="Y43" s="12"/>
      <c r="Z43" s="196"/>
      <c r="AA43" s="294"/>
      <c r="AB43" s="295"/>
      <c r="AC43" s="12">
        <v>1</v>
      </c>
      <c r="AD43" s="196"/>
      <c r="AE43" s="115">
        <f t="shared" si="20"/>
        <v>-194.04960199432867</v>
      </c>
      <c r="AF43" s="108">
        <f t="shared" si="21"/>
        <v>0.90297519900283563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2191</v>
      </c>
      <c r="G44" s="119">
        <f t="shared" si="22"/>
        <v>128545.97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1805.1493813870336</v>
      </c>
      <c r="N44" s="104">
        <f t="shared" si="16"/>
        <v>78.484755712479725</v>
      </c>
      <c r="O44" s="106">
        <f t="shared" si="17"/>
        <v>0</v>
      </c>
      <c r="P44" s="107">
        <f t="shared" si="18"/>
        <v>-8.4717660266507124</v>
      </c>
      <c r="Q44" s="108">
        <f t="shared" si="19"/>
        <v>0.90257469069351681</v>
      </c>
      <c r="R44" s="303"/>
      <c r="S44" s="46">
        <v>0.41874999999999996</v>
      </c>
      <c r="T44" s="118">
        <v>0.46931712962962957</v>
      </c>
      <c r="U44" s="109">
        <v>4.5999999999999996</v>
      </c>
      <c r="V44" s="110">
        <v>72.824997950579188</v>
      </c>
      <c r="W44" s="111"/>
      <c r="X44" s="114"/>
      <c r="Y44" s="12"/>
      <c r="Z44" s="196"/>
      <c r="AA44" s="294"/>
      <c r="AB44" s="295"/>
      <c r="AC44" s="12">
        <v>2</v>
      </c>
      <c r="AD44" s="196"/>
      <c r="AE44" s="115">
        <f t="shared" si="20"/>
        <v>-194.8506186129664</v>
      </c>
      <c r="AF44" s="108">
        <f t="shared" si="21"/>
        <v>0.90257469069351681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1806.1812925947388</v>
      </c>
      <c r="N55" s="136">
        <f t="shared" ref="N55:N62" si="27">M55/L55</f>
        <v>77.407769682631667</v>
      </c>
      <c r="O55" s="137">
        <f t="shared" ref="O55:O62" si="28">L55-I55</f>
        <v>0</v>
      </c>
      <c r="P55" s="138">
        <f t="shared" ref="P55:P62" si="29">N55-K55</f>
        <v>-8.3065160316540556</v>
      </c>
      <c r="Q55" s="139">
        <f t="shared" ref="Q55:Q62" si="30">N55/K55</f>
        <v>0.90309064629736935</v>
      </c>
      <c r="R55" s="304"/>
      <c r="S55" s="140">
        <v>0.25</v>
      </c>
      <c r="T55" s="141">
        <v>0.46931712962962957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7</v>
      </c>
      <c r="AD55" s="189">
        <f>SUM(AD39:AD54)</f>
        <v>0</v>
      </c>
      <c r="AE55" s="166">
        <f t="shared" ref="AE55:AE62" si="31">M55-J55</f>
        <v>-193.81870740526119</v>
      </c>
      <c r="AF55" s="139">
        <f t="shared" ref="AF55:AF62" si="32">M55/J55</f>
        <v>0.90309064629736935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1377</v>
      </c>
      <c r="G56" s="146">
        <f t="shared" ref="G56:G62" si="33">E56*F56</f>
        <v>39740.22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3193.5773712932755</v>
      </c>
      <c r="N56" s="150">
        <f t="shared" si="27"/>
        <v>177.42096507184863</v>
      </c>
      <c r="O56" s="152">
        <f t="shared" si="28"/>
        <v>0</v>
      </c>
      <c r="P56" s="153">
        <f t="shared" si="29"/>
        <v>-22.579034928151373</v>
      </c>
      <c r="Q56" s="154">
        <f t="shared" si="30"/>
        <v>0.88710482535924318</v>
      </c>
      <c r="R56" s="302">
        <f>Q72</f>
        <v>0.90143673171698024</v>
      </c>
      <c r="S56" s="155">
        <v>0.25</v>
      </c>
      <c r="T56" s="156">
        <v>0.26796296296296296</v>
      </c>
      <c r="U56" s="157"/>
      <c r="V56" s="158">
        <v>25.870674292303772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-406.42262870672448</v>
      </c>
      <c r="AF56" s="154">
        <f t="shared" si="32"/>
        <v>0.88710482535924318</v>
      </c>
      <c r="AG56" s="307">
        <f>AF72</f>
        <v>0.90143673171698024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942</v>
      </c>
      <c r="G57" s="101">
        <f t="shared" si="33"/>
        <v>34599.659999999996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3190.8422661825716</v>
      </c>
      <c r="N57" s="104">
        <f t="shared" si="27"/>
        <v>151.94486981821768</v>
      </c>
      <c r="O57" s="106">
        <f t="shared" si="28"/>
        <v>0</v>
      </c>
      <c r="P57" s="107">
        <f t="shared" si="29"/>
        <v>-19.483701610353734</v>
      </c>
      <c r="Q57" s="108">
        <f t="shared" si="30"/>
        <v>0.88634507393960327</v>
      </c>
      <c r="R57" s="303"/>
      <c r="S57" s="46">
        <v>0.27083333333333331</v>
      </c>
      <c r="T57" s="47">
        <v>0.28312499999999996</v>
      </c>
      <c r="U57" s="109">
        <v>5</v>
      </c>
      <c r="V57" s="110">
        <v>17.713191466408283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-409.15773381742838</v>
      </c>
      <c r="AF57" s="108">
        <f t="shared" si="32"/>
        <v>0.88634507393960327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1424</v>
      </c>
      <c r="G58" s="101">
        <f t="shared" si="33"/>
        <v>62599.040000000001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3272.3970040511458</v>
      </c>
      <c r="N58" s="104">
        <f t="shared" si="27"/>
        <v>142.27813061091939</v>
      </c>
      <c r="O58" s="106">
        <f t="shared" si="28"/>
        <v>0</v>
      </c>
      <c r="P58" s="107">
        <f t="shared" si="29"/>
        <v>-14.243608519515391</v>
      </c>
      <c r="Q58" s="108">
        <f t="shared" si="30"/>
        <v>0.90899916779198497</v>
      </c>
      <c r="R58" s="303"/>
      <c r="S58" s="46">
        <v>0.28611111111111109</v>
      </c>
      <c r="T58" s="47">
        <v>0.3042361111111111</v>
      </c>
      <c r="U58" s="109">
        <v>5</v>
      </c>
      <c r="V58" s="110">
        <v>26.109301498023438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-327.60299594885419</v>
      </c>
      <c r="AF58" s="108">
        <f t="shared" si="32"/>
        <v>0.90899916779198497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916</v>
      </c>
      <c r="G59" s="101">
        <f t="shared" si="33"/>
        <v>42987.88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3261.850805952698</v>
      </c>
      <c r="N59" s="104">
        <f t="shared" si="27"/>
        <v>141.81960025881295</v>
      </c>
      <c r="O59" s="106">
        <f t="shared" si="28"/>
        <v>0</v>
      </c>
      <c r="P59" s="107">
        <f t="shared" si="29"/>
        <v>-14.702138871621827</v>
      </c>
      <c r="Q59" s="108">
        <f t="shared" si="30"/>
        <v>0.90606966832019387</v>
      </c>
      <c r="R59" s="303"/>
      <c r="S59" s="46">
        <v>0.30833333333333329</v>
      </c>
      <c r="T59" s="47">
        <v>0.32002314814814808</v>
      </c>
      <c r="U59" s="109">
        <v>5.8999999999999631</v>
      </c>
      <c r="V59" s="110">
        <v>16.849329803711754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-338.14919404730199</v>
      </c>
      <c r="AF59" s="198">
        <f t="shared" si="32"/>
        <v>0.90606966832019387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2449</v>
      </c>
      <c r="G60" s="101">
        <f t="shared" si="33"/>
        <v>89951.76999999999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3262.8181917882152</v>
      </c>
      <c r="N60" s="104">
        <f t="shared" si="27"/>
        <v>171.72727325201132</v>
      </c>
      <c r="O60" s="106">
        <f t="shared" si="28"/>
        <v>0</v>
      </c>
      <c r="P60" s="107">
        <f t="shared" si="29"/>
        <v>-17.746410958515014</v>
      </c>
      <c r="Q60" s="108">
        <f t="shared" si="30"/>
        <v>0.90633838660783739</v>
      </c>
      <c r="R60" s="303"/>
      <c r="S60" s="46">
        <v>0.32361111111111107</v>
      </c>
      <c r="T60" s="47">
        <v>0.3548842592592592</v>
      </c>
      <c r="U60" s="109">
        <v>5.1666666666667016</v>
      </c>
      <c r="V60" s="110">
        <v>45.034688224374612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-337.18180821178476</v>
      </c>
      <c r="AF60" s="198">
        <f t="shared" si="32"/>
        <v>0.90633838660783761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4847</v>
      </c>
      <c r="G61" s="119">
        <f t="shared" si="33"/>
        <v>183216.59999999998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3271.3199999999997</v>
      </c>
      <c r="N61" s="104">
        <f t="shared" si="27"/>
        <v>163.56599999999997</v>
      </c>
      <c r="O61" s="106">
        <f t="shared" si="28"/>
        <v>0</v>
      </c>
      <c r="P61" s="107">
        <f t="shared" si="29"/>
        <v>-16.434000000000026</v>
      </c>
      <c r="Q61" s="108">
        <f t="shared" si="30"/>
        <v>0.90869999999999984</v>
      </c>
      <c r="R61" s="303"/>
      <c r="S61" s="46">
        <v>0.35902777777777772</v>
      </c>
      <c r="T61" s="118">
        <v>0.42075231481481479</v>
      </c>
      <c r="U61" s="109">
        <v>5.9666666666666668</v>
      </c>
      <c r="V61" s="110">
        <v>88.899893620923677</v>
      </c>
      <c r="W61" s="111">
        <v>0.42075231481481479</v>
      </c>
      <c r="X61" s="114">
        <v>0.45833333333333326</v>
      </c>
      <c r="Y61" s="12"/>
      <c r="Z61" s="196"/>
      <c r="AA61" s="294"/>
      <c r="AB61" s="295"/>
      <c r="AC61" s="12">
        <v>2</v>
      </c>
      <c r="AD61" s="196"/>
      <c r="AE61" s="197">
        <f t="shared" si="31"/>
        <v>-328.68000000000029</v>
      </c>
      <c r="AF61" s="198">
        <f t="shared" si="32"/>
        <v>0.90869999999999995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3555</v>
      </c>
      <c r="G62" s="119">
        <f t="shared" si="33"/>
        <v>136796.4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3263.399999999996</v>
      </c>
      <c r="N62" s="104">
        <f t="shared" si="27"/>
        <v>171.75789473684191</v>
      </c>
      <c r="O62" s="121">
        <f t="shared" si="28"/>
        <v>0</v>
      </c>
      <c r="P62" s="122">
        <f t="shared" si="29"/>
        <v>-17.715789473684424</v>
      </c>
      <c r="Q62" s="123">
        <f t="shared" si="30"/>
        <v>0.90649999999999886</v>
      </c>
      <c r="R62" s="303"/>
      <c r="S62" s="46">
        <v>0.45833333333333326</v>
      </c>
      <c r="T62" s="118">
        <v>0.50371527777777769</v>
      </c>
      <c r="U62" s="109">
        <v>55</v>
      </c>
      <c r="V62" s="110">
        <v>65.361279646994021</v>
      </c>
      <c r="W62" s="111"/>
      <c r="X62" s="114"/>
      <c r="Y62" s="12"/>
      <c r="Z62" s="196"/>
      <c r="AA62" s="294"/>
      <c r="AB62" s="295"/>
      <c r="AC62" s="12">
        <v>1</v>
      </c>
      <c r="AD62" s="196"/>
      <c r="AE62" s="197">
        <f t="shared" si="31"/>
        <v>-336.600000000004</v>
      </c>
      <c r="AF62" s="198">
        <f t="shared" si="32"/>
        <v>0.90649999999999886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3245.1722341811287</v>
      </c>
      <c r="N72" s="136">
        <f>M72/L72</f>
        <v>158.85458488998535</v>
      </c>
      <c r="O72" s="137">
        <f>L72-I72</f>
        <v>0</v>
      </c>
      <c r="P72" s="138">
        <f>N72-K72</f>
        <v>-17.369191333790894</v>
      </c>
      <c r="Q72" s="139">
        <f>N72/K72</f>
        <v>0.90143673171698024</v>
      </c>
      <c r="R72" s="304"/>
      <c r="S72" s="140">
        <v>0.25</v>
      </c>
      <c r="T72" s="141">
        <v>0.50371527777777769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8</v>
      </c>
      <c r="AD72" s="189">
        <f>SUM(AD56:AD71)</f>
        <v>0</v>
      </c>
      <c r="AE72" s="166">
        <f>M72-J72</f>
        <v>-354.82776581887128</v>
      </c>
      <c r="AF72" s="139">
        <f>M72/J72</f>
        <v>0.90143673171698024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329</v>
      </c>
      <c r="G73" s="119">
        <f t="shared" ref="G73:G75" si="39">E73*F73</f>
        <v>7747.95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2259.60137019384</v>
      </c>
      <c r="N73" s="104">
        <f>M73/L73</f>
        <v>376.60022836564002</v>
      </c>
      <c r="O73" s="106">
        <f>L73-I73</f>
        <v>0</v>
      </c>
      <c r="P73" s="107">
        <f>N73-K73</f>
        <v>-40.066438301026665</v>
      </c>
      <c r="Q73" s="108">
        <f>N73/K73</f>
        <v>0.903840548077536</v>
      </c>
      <c r="R73" s="302">
        <f>Q89</f>
        <v>0.90461322190329019</v>
      </c>
      <c r="S73" s="46">
        <v>0.33263888888888876</v>
      </c>
      <c r="T73" s="118">
        <v>0.33870370370370356</v>
      </c>
      <c r="U73" s="109">
        <v>5.6999999999999318</v>
      </c>
      <c r="V73" s="110">
        <v>8.7360541821173534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-240.39862980615999</v>
      </c>
      <c r="AF73" s="154">
        <f>M73/J73</f>
        <v>0.903840548077536</v>
      </c>
      <c r="AG73" s="307">
        <f>AF89</f>
        <v>0.90461322190329019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1679</v>
      </c>
      <c r="G74" s="119">
        <f t="shared" si="39"/>
        <v>38936.01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2259.1214754247817</v>
      </c>
      <c r="N74" s="104">
        <f>M74/L74</f>
        <v>376.52024590413026</v>
      </c>
      <c r="O74" s="121">
        <f>L74-I74</f>
        <v>0</v>
      </c>
      <c r="P74" s="122">
        <f>N74-K74</f>
        <v>-40.146420762536422</v>
      </c>
      <c r="Q74" s="123">
        <f>N74/K74</f>
        <v>0.90364859016991261</v>
      </c>
      <c r="R74" s="303"/>
      <c r="S74" s="46">
        <v>0.34166666666666651</v>
      </c>
      <c r="T74" s="118">
        <v>0.37262731481481465</v>
      </c>
      <c r="U74" s="109">
        <v>5</v>
      </c>
      <c r="V74" s="110">
        <v>44.592555599985126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-240.87852457521831</v>
      </c>
      <c r="AF74" s="108">
        <f>M74/J74</f>
        <v>0.90364859016991272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2813</v>
      </c>
      <c r="G75" s="119">
        <f t="shared" si="39"/>
        <v>100958.57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2965.1423391872972</v>
      </c>
      <c r="N75" s="104">
        <f>M75/L75</f>
        <v>593.0284678374594</v>
      </c>
      <c r="O75" s="121">
        <f>L75-I75</f>
        <v>0</v>
      </c>
      <c r="P75" s="122">
        <f>N75-K75</f>
        <v>-61.57153216254062</v>
      </c>
      <c r="Q75" s="123">
        <f>N75/K75</f>
        <v>0.90594021973336292</v>
      </c>
      <c r="R75" s="303"/>
      <c r="S75" s="46">
        <v>0.37569444444444428</v>
      </c>
      <c r="T75" s="118">
        <v>0.41521990740740722</v>
      </c>
      <c r="U75" s="109">
        <v>5</v>
      </c>
      <c r="V75" s="110">
        <v>56.921382076470621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-307.85766081270276</v>
      </c>
      <c r="AF75" s="108">
        <f>M75/J75</f>
        <v>0.90594021973336303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2494.6217282686398</v>
      </c>
      <c r="N89" s="136">
        <f>M89/L89</f>
        <v>440.22736381211286</v>
      </c>
      <c r="O89" s="137">
        <f>L89-I89</f>
        <v>0</v>
      </c>
      <c r="P89" s="138">
        <f>N89-K89</f>
        <v>-46.419695011416479</v>
      </c>
      <c r="Q89" s="139">
        <f>N89/K89</f>
        <v>0.90461322190329019</v>
      </c>
      <c r="R89" s="304"/>
      <c r="S89" s="140">
        <v>0.25</v>
      </c>
      <c r="T89" s="141">
        <v>0.41521990740740722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-263.04493839802672</v>
      </c>
      <c r="AF89" s="139">
        <f>M89/J89</f>
        <v>0.90461322190329019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1556</v>
      </c>
      <c r="G90" s="146">
        <f t="shared" ref="G90:G91" si="43">E90*F90</f>
        <v>24133.56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3794.3233729415747</v>
      </c>
      <c r="N90" s="150">
        <f>M90/L90</f>
        <v>632.38722882359582</v>
      </c>
      <c r="O90" s="152">
        <f>L90-I90</f>
        <v>0</v>
      </c>
      <c r="P90" s="153">
        <f>N90-K90</f>
        <v>-67.612771176404181</v>
      </c>
      <c r="Q90" s="154">
        <f>N90/K90</f>
        <v>0.90341032689085121</v>
      </c>
      <c r="R90" s="302">
        <f>Q106</f>
        <v>0.90313393802734931</v>
      </c>
      <c r="S90" s="155">
        <v>0.25</v>
      </c>
      <c r="T90" s="156">
        <v>0.26708333333333334</v>
      </c>
      <c r="U90" s="157"/>
      <c r="V90" s="158">
        <v>24.605177477960197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-405.67662705842531</v>
      </c>
      <c r="AF90" s="154">
        <f>M90/J90</f>
        <v>0.9034103268908511</v>
      </c>
      <c r="AG90" s="307">
        <f>AF106</f>
        <v>0.90313393802734931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1529</v>
      </c>
      <c r="G91" s="101">
        <f t="shared" si="43"/>
        <v>22950.29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3792.0017064881595</v>
      </c>
      <c r="N91" s="104">
        <f>M91/L91</f>
        <v>632.00028441469328</v>
      </c>
      <c r="O91" s="106">
        <f>L91-I91</f>
        <v>0</v>
      </c>
      <c r="P91" s="107">
        <f>N91-K91</f>
        <v>-67.999715585306717</v>
      </c>
      <c r="Q91" s="108">
        <f>N91/K91</f>
        <v>0.90285754916384753</v>
      </c>
      <c r="R91" s="303"/>
      <c r="S91" s="46">
        <v>0.27083333333333331</v>
      </c>
      <c r="T91" s="47">
        <v>0.28762731481481479</v>
      </c>
      <c r="U91" s="109">
        <v>5.3999999999999648</v>
      </c>
      <c r="V91" s="110">
        <v>24.193027087258898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-407.99829351184053</v>
      </c>
      <c r="AF91" s="108">
        <f>M91/J91</f>
        <v>0.90285754916384753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3793.1625397148673</v>
      </c>
      <c r="N106" s="136">
        <f>M106/L106</f>
        <v>632.19375661914455</v>
      </c>
      <c r="O106" s="137">
        <f>L106-I106</f>
        <v>0</v>
      </c>
      <c r="P106" s="138">
        <f>N106-K106</f>
        <v>-67.806243380855449</v>
      </c>
      <c r="Q106" s="139">
        <f>N106/K106</f>
        <v>0.90313393802734931</v>
      </c>
      <c r="R106" s="304"/>
      <c r="S106" s="140">
        <v>0.25</v>
      </c>
      <c r="T106" s="141">
        <v>0.28762731481481479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-406.83746028513269</v>
      </c>
      <c r="AF106" s="139">
        <f>M106/J106</f>
        <v>0.90313393802734931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1427</v>
      </c>
      <c r="G107" s="146">
        <f t="shared" ref="G107:G109" si="47">E107*F107</f>
        <v>83008.59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02">
        <f>Q123</f>
        <v>0.95133988095238076</v>
      </c>
      <c r="S107" s="155">
        <v>0.70833333333333337</v>
      </c>
      <c r="T107" s="156">
        <v>0.74125000000000008</v>
      </c>
      <c r="U107" s="157"/>
      <c r="V107" s="158">
        <v>47.413888581238233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07">
        <f>AF123</f>
        <v>0.90296666666666658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1717</v>
      </c>
      <c r="G108" s="101">
        <f t="shared" si="47"/>
        <v>87000.39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1805.2</v>
      </c>
      <c r="N108" s="104">
        <f>M108/L108</f>
        <v>95.010526315789477</v>
      </c>
      <c r="O108" s="106">
        <f>L108-I108</f>
        <v>-1</v>
      </c>
      <c r="P108" s="107">
        <f>N108-K108</f>
        <v>-4.9894736842105232</v>
      </c>
      <c r="Q108" s="108">
        <f>N108/K108</f>
        <v>0.95010526315789479</v>
      </c>
      <c r="R108" s="303"/>
      <c r="S108" s="46">
        <v>0.74513888888888891</v>
      </c>
      <c r="T108" s="47">
        <v>0.78476851851851859</v>
      </c>
      <c r="U108" s="109">
        <v>5.5999999999999162</v>
      </c>
      <c r="V108" s="110">
        <v>57.068468867715488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-194.79999999999995</v>
      </c>
      <c r="AF108" s="108">
        <f>M108/J108</f>
        <v>0.90260000000000007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1412</v>
      </c>
      <c r="G109" s="101">
        <f t="shared" si="47"/>
        <v>80907.599999999991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1806.7999999999997</v>
      </c>
      <c r="N109" s="104">
        <f>M109/L109</f>
        <v>90.339999999999989</v>
      </c>
      <c r="O109" s="106">
        <f>L109-I109</f>
        <v>-1</v>
      </c>
      <c r="P109" s="107">
        <f>N109-K109</f>
        <v>-4.8980952380952516</v>
      </c>
      <c r="Q109" s="108">
        <f>N109/K109</f>
        <v>0.94856999999999991</v>
      </c>
      <c r="R109" s="303"/>
      <c r="S109" s="46">
        <v>0.78888888888888886</v>
      </c>
      <c r="T109" s="47">
        <v>0.82144675925925925</v>
      </c>
      <c r="U109" s="109">
        <v>5.933333333333195</v>
      </c>
      <c r="V109" s="110">
        <v>46.889528448085017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-193.20000000000027</v>
      </c>
      <c r="AF109" s="108">
        <f>M109/J109</f>
        <v>0.90339999999999987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1805.9333333333332</v>
      </c>
      <c r="N123" s="136">
        <f>M123/L123</f>
        <v>96.746428571428552</v>
      </c>
      <c r="O123" s="137">
        <f>L123-I123</f>
        <v>-1</v>
      </c>
      <c r="P123" s="138">
        <f>N123-K123</f>
        <v>-4.9484866828087348</v>
      </c>
      <c r="Q123" s="139">
        <f>N123/K123</f>
        <v>0.95133988095238076</v>
      </c>
      <c r="R123" s="304"/>
      <c r="S123" s="140">
        <v>0.70833333333333337</v>
      </c>
      <c r="T123" s="141">
        <v>0.82144675925925925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-194.06666666666683</v>
      </c>
      <c r="AF123" s="139">
        <f>M123/J123</f>
        <v>0.90296666666666658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1713</v>
      </c>
      <c r="G124" s="146">
        <f t="shared" ref="G124:G126" si="55">E124*F124</f>
        <v>81538.8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1805.3015390423559</v>
      </c>
      <c r="N124" s="150">
        <f>M124/L124</f>
        <v>78.491371262711127</v>
      </c>
      <c r="O124" s="152">
        <f>L124-I124</f>
        <v>0</v>
      </c>
      <c r="P124" s="153">
        <f>N124-K124</f>
        <v>-8.4651504764193106</v>
      </c>
      <c r="Q124" s="154">
        <f>N124/K124</f>
        <v>0.90265076952117795</v>
      </c>
      <c r="R124" s="302">
        <f>Q140</f>
        <v>0.9024144705511139</v>
      </c>
      <c r="S124" s="155">
        <v>0.70833333333333337</v>
      </c>
      <c r="T124" s="156">
        <v>0.74785879629629637</v>
      </c>
      <c r="U124" s="157"/>
      <c r="V124" s="158">
        <v>56.932317276215748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-194.6984609576441</v>
      </c>
      <c r="AF124" s="154">
        <f>M124/J124</f>
        <v>0.90265076952117795</v>
      </c>
      <c r="AG124" s="374">
        <f>AF140</f>
        <v>0.9024144705511139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1469</v>
      </c>
      <c r="G125" s="101">
        <f t="shared" si="55"/>
        <v>83542.03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1804.0185642727774</v>
      </c>
      <c r="N125" s="104">
        <f>M125/L125</f>
        <v>78.435589750990317</v>
      </c>
      <c r="O125" s="106">
        <f>L125-I125</f>
        <v>0</v>
      </c>
      <c r="P125" s="107">
        <f>N125-K125</f>
        <v>-8.52093198814012</v>
      </c>
      <c r="Q125" s="108">
        <f>N125/K125</f>
        <v>0.90200928213638865</v>
      </c>
      <c r="R125" s="303"/>
      <c r="S125" s="46">
        <v>0.75138888888888888</v>
      </c>
      <c r="T125" s="47">
        <v>0.78531249999999997</v>
      </c>
      <c r="U125" s="109">
        <v>5.083333333333222</v>
      </c>
      <c r="V125" s="110">
        <v>48.857590351643829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-195.98143572722256</v>
      </c>
      <c r="AF125" s="108">
        <f>M125/J125</f>
        <v>0.90200928213638876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2194</v>
      </c>
      <c r="G126" s="101">
        <f t="shared" si="55"/>
        <v>124597.26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1805.1667199915501</v>
      </c>
      <c r="N126" s="104">
        <f>M126/L126</f>
        <v>78.485509564850005</v>
      </c>
      <c r="O126" s="106">
        <f>L126-I126</f>
        <v>0</v>
      </c>
      <c r="P126" s="107">
        <f>N126-K126</f>
        <v>-8.4710121742804319</v>
      </c>
      <c r="Q126" s="108">
        <f>N126/K126</f>
        <v>0.90258335999577499</v>
      </c>
      <c r="R126" s="303"/>
      <c r="S126" s="46">
        <v>0.78819444444444442</v>
      </c>
      <c r="T126" s="47">
        <v>0.83883101851851849</v>
      </c>
      <c r="U126" s="109">
        <v>5</v>
      </c>
      <c r="V126" s="110">
        <v>72.924012248916384</v>
      </c>
      <c r="W126" s="111"/>
      <c r="X126" s="114"/>
      <c r="Y126" s="12"/>
      <c r="Z126" s="196"/>
      <c r="AA126" s="294"/>
      <c r="AB126" s="295"/>
      <c r="AC126" s="12">
        <v>2</v>
      </c>
      <c r="AD126" s="196"/>
      <c r="AE126" s="115">
        <f>M126-J126</f>
        <v>-194.83328000844995</v>
      </c>
      <c r="AF126" s="108">
        <f>M126/J126</f>
        <v>0.90258335999577499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1804.8289411022279</v>
      </c>
      <c r="N140" s="136">
        <f>M140/L140</f>
        <v>78.470823526183821</v>
      </c>
      <c r="O140" s="137">
        <f>L140-I140</f>
        <v>0</v>
      </c>
      <c r="P140" s="138">
        <f>N140-K140</f>
        <v>-8.4856982129466161</v>
      </c>
      <c r="Q140" s="139">
        <f>N140/K140</f>
        <v>0.9024144705511139</v>
      </c>
      <c r="R140" s="304"/>
      <c r="S140" s="140">
        <v>0.70833333333333337</v>
      </c>
      <c r="T140" s="141">
        <v>0.83883101851851849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4</v>
      </c>
      <c r="AD140" s="178">
        <f t="shared" ref="AD140" si="62">SUM(AD124:AD139)</f>
        <v>0</v>
      </c>
      <c r="AE140" s="166">
        <f>M140-J140</f>
        <v>-195.17105889777213</v>
      </c>
      <c r="AF140" s="139">
        <f>M140/J140</f>
        <v>0.9024144705511139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1179189F-EF8B-4C21-B0B7-7F42D3766FF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80A7-B9C8-41C0-804C-6ABB58E0C4C5}">
  <sheetPr codeName="工作表64">
    <tabColor theme="8" tint="0.59999389629810485"/>
  </sheetPr>
  <dimension ref="B1:AR42"/>
  <sheetViews>
    <sheetView zoomScale="70" zoomScaleNormal="70" workbookViewId="0">
      <selection activeCell="Q49" sqref="Q4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234</v>
      </c>
      <c r="D3" s="278"/>
      <c r="E3" s="3" t="s">
        <v>2</v>
      </c>
      <c r="F3" s="279">
        <f>'0904(18度C)'!D1+'0904(4度C)'!D1</f>
        <v>123500</v>
      </c>
      <c r="G3" s="280"/>
      <c r="H3" s="3" t="s">
        <v>3</v>
      </c>
      <c r="I3" s="281">
        <f>'0904(18度C)'!F1+'0904(4度C)'!F1</f>
        <v>3858381.1399999997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484.32808342971566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731.77952878764233</v>
      </c>
      <c r="N6" s="256"/>
      <c r="O6" s="244">
        <f>'0904(4度C)'!Y2</f>
        <v>0</v>
      </c>
      <c r="P6" s="244">
        <f>'0904(4度C)'!Z2</f>
        <v>0</v>
      </c>
      <c r="Q6" s="244">
        <f>'0904(4度C)'!AC2</f>
        <v>27</v>
      </c>
      <c r="R6" s="244">
        <f>'0904(4度C)'!AD2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438.323829217038</v>
      </c>
      <c r="F7" s="250" t="e">
        <f>AVERAGE(#REF!,D15:K15)</f>
        <v>#REF!</v>
      </c>
      <c r="G7" s="251">
        <f>AVERAGE(D15:K15)</f>
        <v>246.75130643331545</v>
      </c>
      <c r="H7" s="252"/>
      <c r="I7" s="251">
        <f>AVERAGE(L15:O15)</f>
        <v>87.618667456673691</v>
      </c>
      <c r="J7" s="252"/>
      <c r="K7" s="251">
        <f>AVERAGE(D33:O33)</f>
        <v>677.91058739791947</v>
      </c>
      <c r="L7" s="252"/>
      <c r="M7" s="251">
        <f>AVERAGE(P33:X33)</f>
        <v>661.44843609192276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0.90446009363190594</v>
      </c>
      <c r="F8" s="258" t="e">
        <f>AVERAGE(D16:K16,#REF!)</f>
        <v>#REF!</v>
      </c>
      <c r="G8" s="236">
        <f>AVERAGE(D16:K16)</f>
        <v>0.90305016327179599</v>
      </c>
      <c r="H8" s="237"/>
      <c r="I8" s="236">
        <f>AVERAGE(L16:O16)</f>
        <v>0.92698074718031886</v>
      </c>
      <c r="J8" s="237"/>
      <c r="K8" s="236">
        <f>AVERAGE(D34:O34)</f>
        <v>0.90143356289442478</v>
      </c>
      <c r="L8" s="237"/>
      <c r="M8" s="236">
        <f>AVERAGE(P34:X34)</f>
        <v>0.89834119313534599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76.913319348647164</v>
      </c>
      <c r="F15" s="35">
        <v>94.764950952430652</v>
      </c>
      <c r="G15" s="35">
        <v>77.39776968263169</v>
      </c>
      <c r="H15" s="35">
        <v>158.86717230257275</v>
      </c>
      <c r="I15" s="35">
        <v>440.26586969446589</v>
      </c>
      <c r="J15" s="35">
        <v>632.29875661914446</v>
      </c>
      <c r="K15" s="36" t="s">
        <v>42</v>
      </c>
      <c r="L15" s="34" t="s">
        <v>42</v>
      </c>
      <c r="M15" s="204">
        <v>96.760714285714286</v>
      </c>
      <c r="N15" s="35">
        <v>78.476620627633096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0.90225240005143781</v>
      </c>
      <c r="F16" s="42">
        <f t="shared" si="0"/>
        <v>0.90359015486557215</v>
      </c>
      <c r="G16" s="42">
        <f t="shared" si="0"/>
        <v>0.90297397963070292</v>
      </c>
      <c r="H16" s="42">
        <f t="shared" si="0"/>
        <v>0.90150816028840874</v>
      </c>
      <c r="I16" s="42">
        <f t="shared" si="0"/>
        <v>0.90469234676730581</v>
      </c>
      <c r="J16" s="42">
        <f t="shared" si="0"/>
        <v>0.90328393802734919</v>
      </c>
      <c r="K16" s="43" t="s">
        <v>42</v>
      </c>
      <c r="L16" s="41" t="s">
        <v>42</v>
      </c>
      <c r="M16" s="44">
        <f>M15/M14</f>
        <v>0.95148035714285717</v>
      </c>
      <c r="N16" s="42">
        <f>N15/N14</f>
        <v>0.90248113721778056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0.25</v>
      </c>
      <c r="F17" s="47">
        <v>0.25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0.54641203703703689</v>
      </c>
      <c r="F18" s="47">
        <v>0.47813657407407401</v>
      </c>
      <c r="G18" s="47">
        <v>0.45908564814814801</v>
      </c>
      <c r="H18" s="47">
        <v>0.49789351851851843</v>
      </c>
      <c r="I18" s="47">
        <v>0.4308912037037036</v>
      </c>
      <c r="J18" s="47">
        <v>0.28641203703703705</v>
      </c>
      <c r="K18" s="47" t="s">
        <v>42</v>
      </c>
      <c r="L18" s="46" t="s">
        <v>42</v>
      </c>
      <c r="M18" s="48">
        <v>0.78590277777777784</v>
      </c>
      <c r="N18" s="47">
        <v>0.81505787037037036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8</v>
      </c>
      <c r="F21" s="51">
        <v>4</v>
      </c>
      <c r="G21" s="51">
        <v>6</v>
      </c>
      <c r="H21" s="51">
        <v>2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1055.1724137931035</v>
      </c>
      <c r="X32" s="31">
        <v>830.76923076923083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287.45387483481187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759.88575202211553</v>
      </c>
      <c r="N33" s="35">
        <v>915.68491667113642</v>
      </c>
      <c r="O33" s="35">
        <v>748.6178060636139</v>
      </c>
      <c r="P33" s="34">
        <v>259.97596868150259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683.14751202769162</v>
      </c>
      <c r="W33" s="35">
        <v>954.87333707319738</v>
      </c>
      <c r="X33" s="37">
        <v>747.79692658529939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0.87833128421748075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0.92107363881468551</v>
      </c>
      <c r="N34" s="42">
        <f>N33/N32</f>
        <v>0.90438016461346793</v>
      </c>
      <c r="O34" s="42">
        <f>O33/O32</f>
        <v>0.90194916393206481</v>
      </c>
      <c r="P34" s="41">
        <f>P33/P32</f>
        <v>0.8665865622716753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0.92170696067228242</v>
      </c>
      <c r="W34" s="42">
        <f>W33/W32</f>
        <v>0.90494531944845502</v>
      </c>
      <c r="X34" s="45">
        <f>X33/X32</f>
        <v>0.90012593014897146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0.30486111111111108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0.4308912037037036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0.37934027777777768</v>
      </c>
      <c r="N36" s="47">
        <v>0.45910879629629636</v>
      </c>
      <c r="O36" s="47">
        <v>0.4451041666666668</v>
      </c>
      <c r="P36" s="46">
        <v>0.71991898148148148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0.80620370370370364</v>
      </c>
      <c r="W36" s="47">
        <v>0.99225694444444412</v>
      </c>
      <c r="X36" s="49">
        <v>0.99211805555555488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3.2222222222222223</v>
      </c>
      <c r="X37" s="59">
        <v>4.333333333333333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13C4-B8E9-41EE-AFCF-13ED08958668}">
  <sheetPr codeName="工作表65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L41" sqref="L41"/>
      <selection pane="bottomLeft" activeCell="L41" sqref="L4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67667</v>
      </c>
      <c r="E1" s="86" t="s">
        <v>3</v>
      </c>
      <c r="F1" s="87">
        <f>SUM(G5:G140)</f>
        <v>1391685.5599999998</v>
      </c>
      <c r="G1" s="88" t="s">
        <v>84</v>
      </c>
      <c r="H1" s="89">
        <f>L21+L38+L55+L72+L89+L106+L123+L140</f>
        <v>46.519841269841265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46269</v>
      </c>
      <c r="B2" s="348"/>
      <c r="C2" s="90" t="s">
        <v>40</v>
      </c>
      <c r="D2" s="91">
        <f>AVERAGE(N21,N38,N55,N72,N89,N106,N123,N140)</f>
        <v>669.679511744921</v>
      </c>
      <c r="E2" s="91" t="s">
        <v>91</v>
      </c>
      <c r="F2" s="92">
        <f>F1/D1</f>
        <v>20.566680361180484</v>
      </c>
      <c r="G2" s="93" t="s">
        <v>92</v>
      </c>
      <c r="H2" s="94">
        <f>COUNT(H5:H140)</f>
        <v>9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971</v>
      </c>
      <c r="G5" s="146">
        <f t="shared" ref="G5:G9" si="0">E5*F5</f>
        <v>24896.440000000002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3217.9695511531818</v>
      </c>
      <c r="N5" s="150">
        <f>M5/L5</f>
        <v>321.79695511531816</v>
      </c>
      <c r="O5" s="152">
        <f>L5-I5</f>
        <v>0</v>
      </c>
      <c r="P5" s="153">
        <f>N5-K5</f>
        <v>-38.203044884681844</v>
      </c>
      <c r="Q5" s="154">
        <f>N5/K5</f>
        <v>0.89388043087588376</v>
      </c>
      <c r="R5" s="302">
        <f>Q21</f>
        <v>0.87833128421748075</v>
      </c>
      <c r="S5" s="155">
        <v>0.25</v>
      </c>
      <c r="T5" s="156">
        <v>0.26256944444444447</v>
      </c>
      <c r="U5" s="157"/>
      <c r="V5" s="158">
        <v>18.104583984992065</v>
      </c>
      <c r="W5" s="159"/>
      <c r="X5" s="160"/>
      <c r="Y5" s="305"/>
      <c r="Z5" s="306"/>
      <c r="AA5" s="113">
        <f>M5-J5</f>
        <v>-382.03044884681822</v>
      </c>
      <c r="AB5" s="154">
        <f>M5/J5</f>
        <v>0.89388043087588387</v>
      </c>
      <c r="AC5" s="307">
        <f>AB21</f>
        <v>0.87833128421748063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1481</v>
      </c>
      <c r="G6" s="101">
        <f t="shared" si="0"/>
        <v>43719.12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3158.65094208145</v>
      </c>
      <c r="N6" s="104">
        <f>M6/L6</f>
        <v>287.15008564376819</v>
      </c>
      <c r="O6" s="106">
        <f>L6-I6</f>
        <v>0</v>
      </c>
      <c r="P6" s="107">
        <f>N6-K6</f>
        <v>-40.122641628959059</v>
      </c>
      <c r="Q6" s="108">
        <f>N6/K6</f>
        <v>0.87740303946706955</v>
      </c>
      <c r="R6" s="303"/>
      <c r="S6" s="46">
        <v>0.26597222222222222</v>
      </c>
      <c r="T6" s="47">
        <v>0.2854976851851852</v>
      </c>
      <c r="U6" s="109">
        <v>4.8999999999999666</v>
      </c>
      <c r="V6" s="110">
        <v>28.132263307779141</v>
      </c>
      <c r="W6" s="111"/>
      <c r="X6" s="114"/>
      <c r="Y6" s="294"/>
      <c r="Z6" s="295"/>
      <c r="AA6" s="115">
        <f>M6-J6</f>
        <v>-441.34905791854999</v>
      </c>
      <c r="AB6" s="108">
        <f>M6/J6</f>
        <v>0.87740303946706943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1798</v>
      </c>
      <c r="G7" s="101">
        <f t="shared" si="0"/>
        <v>53670.3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3157.2261756885846</v>
      </c>
      <c r="N7" s="104">
        <f>M7/L7</f>
        <v>287.02056142623496</v>
      </c>
      <c r="O7" s="106">
        <f>L7-I7</f>
        <v>0</v>
      </c>
      <c r="P7" s="107">
        <f>N7-K7</f>
        <v>-40.252165846492289</v>
      </c>
      <c r="Q7" s="108">
        <f>N7/K7</f>
        <v>0.87700727102460685</v>
      </c>
      <c r="R7" s="303"/>
      <c r="S7" s="46">
        <v>0.28888888888888886</v>
      </c>
      <c r="T7" s="47">
        <v>0.31261574074074072</v>
      </c>
      <c r="U7" s="109">
        <v>4.8833333333332707</v>
      </c>
      <c r="V7" s="110">
        <v>34.169234003791821</v>
      </c>
      <c r="W7" s="111"/>
      <c r="X7" s="114"/>
      <c r="Y7" s="294"/>
      <c r="Z7" s="295"/>
      <c r="AA7" s="115">
        <f>M7-J7</f>
        <v>-442.77382431141541</v>
      </c>
      <c r="AB7" s="108">
        <f>M7/J7</f>
        <v>0.87700727102460685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285</v>
      </c>
      <c r="G8" s="101">
        <f t="shared" si="0"/>
        <v>8550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3153.8761633271806</v>
      </c>
      <c r="N8" s="104">
        <f>M8/L8</f>
        <v>286.71601484792552</v>
      </c>
      <c r="O8" s="106">
        <f>L8-I8</f>
        <v>0</v>
      </c>
      <c r="P8" s="107">
        <f>N8-K8</f>
        <v>-40.556712424801731</v>
      </c>
      <c r="Q8" s="108">
        <f>N8/K8</f>
        <v>0.876076712035328</v>
      </c>
      <c r="R8" s="303"/>
      <c r="S8" s="46">
        <v>0.31666666666666665</v>
      </c>
      <c r="T8" s="47">
        <v>0.32042824074074072</v>
      </c>
      <c r="U8" s="109">
        <v>5.8333333333333393</v>
      </c>
      <c r="V8" s="110">
        <v>5.4218996290457904</v>
      </c>
      <c r="W8" s="111"/>
      <c r="X8" s="114"/>
      <c r="Y8" s="294"/>
      <c r="Z8" s="295"/>
      <c r="AA8" s="115">
        <f>M8-J8</f>
        <v>-446.12383667281938</v>
      </c>
      <c r="AB8" s="108">
        <f>M8/J8</f>
        <v>0.876076712035328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645</v>
      </c>
      <c r="G9" s="101">
        <f t="shared" si="0"/>
        <v>18427.650000000001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3122.2402836642555</v>
      </c>
      <c r="N9" s="104">
        <f>M9/L9</f>
        <v>260.1866903053546</v>
      </c>
      <c r="O9" s="106">
        <f>L9-I9</f>
        <v>0</v>
      </c>
      <c r="P9" s="107">
        <f>N9-K9</f>
        <v>-39.813309694645397</v>
      </c>
      <c r="Q9" s="108">
        <f>N9/K9</f>
        <v>0.86728896768451536</v>
      </c>
      <c r="R9" s="303"/>
      <c r="S9" s="46">
        <v>0.32430555555555551</v>
      </c>
      <c r="T9" s="47">
        <v>0.33290509259259254</v>
      </c>
      <c r="U9" s="109">
        <v>5.5833333333333002</v>
      </c>
      <c r="V9" s="110">
        <v>12.394946091266798</v>
      </c>
      <c r="W9" s="111"/>
      <c r="X9" s="114"/>
      <c r="Y9" s="294"/>
      <c r="Z9" s="295"/>
      <c r="AA9" s="115">
        <f>M9-J9</f>
        <v>-477.75971633574454</v>
      </c>
      <c r="AB9" s="108">
        <f>M9/J9</f>
        <v>0.86728896768451536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3161.9926231829304</v>
      </c>
      <c r="N21" s="136">
        <f>M21/L21</f>
        <v>287.45387483481187</v>
      </c>
      <c r="O21" s="137">
        <f>L21-I21</f>
        <v>0</v>
      </c>
      <c r="P21" s="138">
        <f>N21-K21</f>
        <v>-39.818852437915382</v>
      </c>
      <c r="Q21" s="139">
        <f>N21/K21</f>
        <v>0.87833128421748075</v>
      </c>
      <c r="R21" s="304"/>
      <c r="S21" s="140">
        <v>0.25</v>
      </c>
      <c r="T21" s="141">
        <v>0.4308912037037036</v>
      </c>
      <c r="U21" s="142"/>
      <c r="V21" s="164"/>
      <c r="W21" s="165"/>
      <c r="X21" s="136"/>
      <c r="Y21" s="290"/>
      <c r="Z21" s="291"/>
      <c r="AA21" s="166">
        <f>M21-J21</f>
        <v>-438.0073768170696</v>
      </c>
      <c r="AB21" s="139">
        <f>M21/J21</f>
        <v>0.87833128421748063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1185</v>
      </c>
      <c r="G22" s="146">
        <f t="shared" ref="G22:G24" si="5">E22*F22</f>
        <v>21958.050000000003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3038.6552056073938</v>
      </c>
      <c r="N22" s="150">
        <f>M22/L22</f>
        <v>1012.8850685357979</v>
      </c>
      <c r="O22" s="152">
        <f>L22-I22</f>
        <v>0</v>
      </c>
      <c r="P22" s="153">
        <f>N22-K22</f>
        <v>-87.114931464202073</v>
      </c>
      <c r="Q22" s="154">
        <f>N22/K22</f>
        <v>0.92080460775981632</v>
      </c>
      <c r="R22" s="302">
        <f>Q38</f>
        <v>0.92107363881468551</v>
      </c>
      <c r="S22" s="155">
        <v>0.30486111111111108</v>
      </c>
      <c r="T22" s="156">
        <v>0.32109953703703703</v>
      </c>
      <c r="U22" s="157"/>
      <c r="V22" s="110">
        <v>23.398508612887486</v>
      </c>
      <c r="W22" s="159"/>
      <c r="X22" s="160"/>
      <c r="Y22" s="305"/>
      <c r="Z22" s="306"/>
      <c r="AA22" s="113">
        <f>M22-J22</f>
        <v>-261.34479439260622</v>
      </c>
      <c r="AB22" s="154">
        <f>M22/J22</f>
        <v>0.92080460775981632</v>
      </c>
      <c r="AC22" s="307">
        <f>AB38</f>
        <v>0.92107363881468551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1521</v>
      </c>
      <c r="G23" s="101">
        <f t="shared" si="5"/>
        <v>27210.690000000002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3040.1265448784361</v>
      </c>
      <c r="N23" s="104">
        <f>M23/L23</f>
        <v>760.03163621960903</v>
      </c>
      <c r="O23" s="106">
        <f>L23-I23</f>
        <v>0</v>
      </c>
      <c r="P23" s="107">
        <f>N23-K23</f>
        <v>-64.968363780390973</v>
      </c>
      <c r="Q23" s="108">
        <f>N23/K23</f>
        <v>0.92125046814498068</v>
      </c>
      <c r="R23" s="303"/>
      <c r="S23" s="46">
        <v>0.32430555555555551</v>
      </c>
      <c r="T23" s="47">
        <v>0.34515046296296292</v>
      </c>
      <c r="U23" s="109">
        <v>4.6166666666666156</v>
      </c>
      <c r="V23" s="110">
        <v>30.018487274400336</v>
      </c>
      <c r="W23" s="111"/>
      <c r="X23" s="114"/>
      <c r="Y23" s="294"/>
      <c r="Z23" s="295"/>
      <c r="AA23" s="115">
        <f>M23-J23</f>
        <v>-259.87345512156389</v>
      </c>
      <c r="AB23" s="108">
        <f>M23/J23</f>
        <v>0.92125046814498068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2192</v>
      </c>
      <c r="G24" s="101">
        <f t="shared" si="5"/>
        <v>48925.440000000002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3039.8472737795569</v>
      </c>
      <c r="N24" s="104">
        <f>M24/L24</f>
        <v>607.96945475591133</v>
      </c>
      <c r="O24" s="106">
        <f>L24-I24</f>
        <v>0</v>
      </c>
      <c r="P24" s="107">
        <f>N24-K24</f>
        <v>-52.030545244088671</v>
      </c>
      <c r="Q24" s="108">
        <f>N24/K24</f>
        <v>0.92116584053925954</v>
      </c>
      <c r="R24" s="303"/>
      <c r="S24" s="46">
        <v>0.34930555555555548</v>
      </c>
      <c r="T24" s="47">
        <v>0.37934027777777768</v>
      </c>
      <c r="U24" s="109">
        <v>5.9833333333332828</v>
      </c>
      <c r="V24" s="110">
        <v>43.265331496893339</v>
      </c>
      <c r="W24" s="111"/>
      <c r="X24" s="114"/>
      <c r="Y24" s="294"/>
      <c r="Z24" s="295"/>
      <c r="AA24" s="115">
        <f>M24-J24</f>
        <v>-260.15272622044313</v>
      </c>
      <c r="AB24" s="108">
        <f>M24/J24</f>
        <v>0.92116584053925965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3039.5430080884621</v>
      </c>
      <c r="N38" s="136">
        <f t="shared" ref="N38:N45" si="10">M38/L38</f>
        <v>759.88575202211553</v>
      </c>
      <c r="O38" s="137">
        <f t="shared" ref="O38:O45" si="11">L38-I38</f>
        <v>0</v>
      </c>
      <c r="P38" s="138">
        <f t="shared" ref="P38:P45" si="12">N38-K38</f>
        <v>-65.114247977884474</v>
      </c>
      <c r="Q38" s="139">
        <f t="shared" ref="Q38:Q45" si="13">N38/K38</f>
        <v>0.92107363881468551</v>
      </c>
      <c r="R38" s="304"/>
      <c r="S38" s="140">
        <v>0.30486111111111108</v>
      </c>
      <c r="T38" s="141">
        <v>0.37934027777777768</v>
      </c>
      <c r="U38" s="142"/>
      <c r="V38" s="164"/>
      <c r="W38" s="97"/>
      <c r="X38" s="67"/>
      <c r="Y38" s="290"/>
      <c r="Z38" s="291"/>
      <c r="AA38" s="166">
        <f t="shared" ref="AA38:AA45" si="14">M38-J38</f>
        <v>-260.4569919115379</v>
      </c>
      <c r="AB38" s="139">
        <f t="shared" ref="AB38:AB45" si="15">M38/J38</f>
        <v>0.92107363881468551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920</v>
      </c>
      <c r="G39" s="146">
        <f t="shared" ref="G39:G45" si="16">E39*F39</f>
        <v>22834.400000000001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3248.1456067804816</v>
      </c>
      <c r="N39" s="150">
        <f t="shared" si="10"/>
        <v>649.62912135609633</v>
      </c>
      <c r="O39" s="152">
        <f t="shared" si="11"/>
        <v>0</v>
      </c>
      <c r="P39" s="153">
        <f t="shared" si="12"/>
        <v>-70.370878643903666</v>
      </c>
      <c r="Q39" s="154">
        <f t="shared" si="13"/>
        <v>0.90226266855013382</v>
      </c>
      <c r="R39" s="302">
        <f>Q55</f>
        <v>0.90438016461346793</v>
      </c>
      <c r="S39" s="155">
        <v>0.25</v>
      </c>
      <c r="T39" s="156">
        <v>0.26179398148148147</v>
      </c>
      <c r="U39" s="157"/>
      <c r="V39" s="158">
        <v>16.99431204216042</v>
      </c>
      <c r="W39" s="159"/>
      <c r="X39" s="160"/>
      <c r="Y39" s="305"/>
      <c r="Z39" s="306"/>
      <c r="AA39" s="113">
        <f t="shared" si="14"/>
        <v>-351.85439321951844</v>
      </c>
      <c r="AB39" s="154">
        <f t="shared" si="15"/>
        <v>0.90226266855013382</v>
      </c>
      <c r="AC39" s="307">
        <f>AB55</f>
        <v>0.90438016461346804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555</v>
      </c>
      <c r="G40" s="101">
        <f t="shared" si="16"/>
        <v>11499.599999999999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3244.7561428160643</v>
      </c>
      <c r="N40" s="104">
        <f t="shared" si="10"/>
        <v>1081.5853809386881</v>
      </c>
      <c r="O40" s="106">
        <f t="shared" si="11"/>
        <v>0</v>
      </c>
      <c r="P40" s="107">
        <f t="shared" si="12"/>
        <v>-118.4146190613119</v>
      </c>
      <c r="Q40" s="108">
        <f t="shared" si="13"/>
        <v>0.90132115078224007</v>
      </c>
      <c r="R40" s="303"/>
      <c r="S40" s="46">
        <v>0.27083333333333337</v>
      </c>
      <c r="T40" s="47">
        <v>0.27795138888888893</v>
      </c>
      <c r="U40" s="109">
        <v>13.01666666666673</v>
      </c>
      <c r="V40" s="110">
        <v>10.262712676799046</v>
      </c>
      <c r="W40" s="111"/>
      <c r="X40" s="114"/>
      <c r="Y40" s="294"/>
      <c r="Z40" s="295"/>
      <c r="AA40" s="115">
        <f t="shared" si="14"/>
        <v>-355.24385718393569</v>
      </c>
      <c r="AB40" s="108">
        <f t="shared" si="15"/>
        <v>0.90132115078224007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616</v>
      </c>
      <c r="G41" s="101">
        <f t="shared" si="16"/>
        <v>11198.88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3242.6032394521162</v>
      </c>
      <c r="N41" s="104">
        <f t="shared" si="10"/>
        <v>1080.8677464840387</v>
      </c>
      <c r="O41" s="106">
        <f t="shared" si="11"/>
        <v>0</v>
      </c>
      <c r="P41" s="107">
        <f t="shared" si="12"/>
        <v>-119.13225351596134</v>
      </c>
      <c r="Q41" s="108">
        <f t="shared" si="13"/>
        <v>0.90072312207003224</v>
      </c>
      <c r="R41" s="303"/>
      <c r="S41" s="46">
        <v>0.28750000000000003</v>
      </c>
      <c r="T41" s="47">
        <v>0.29540509259259262</v>
      </c>
      <c r="U41" s="109">
        <v>13.749999999999991</v>
      </c>
      <c r="V41" s="110">
        <v>11.398249267845953</v>
      </c>
      <c r="W41" s="111"/>
      <c r="X41" s="114"/>
      <c r="Y41" s="294"/>
      <c r="Z41" s="295"/>
      <c r="AA41" s="115">
        <f t="shared" si="14"/>
        <v>-357.39676054788379</v>
      </c>
      <c r="AB41" s="108">
        <f t="shared" si="15"/>
        <v>0.90072312207003224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951</v>
      </c>
      <c r="G42" s="101">
        <f t="shared" si="16"/>
        <v>16233.57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3044.6738128576258</v>
      </c>
      <c r="N42" s="104">
        <f t="shared" si="10"/>
        <v>1014.891270952542</v>
      </c>
      <c r="O42" s="106">
        <f t="shared" si="11"/>
        <v>0</v>
      </c>
      <c r="P42" s="107">
        <f t="shared" si="12"/>
        <v>-85.108729047458041</v>
      </c>
      <c r="Q42" s="108">
        <f t="shared" si="13"/>
        <v>0.92262842813867452</v>
      </c>
      <c r="R42" s="303"/>
      <c r="S42" s="46">
        <v>0.30486111111111114</v>
      </c>
      <c r="T42" s="47">
        <v>0.31787037037037041</v>
      </c>
      <c r="U42" s="109">
        <v>13.616666666666664</v>
      </c>
      <c r="V42" s="110">
        <v>18.7409238254148</v>
      </c>
      <c r="W42" s="111"/>
      <c r="X42" s="114"/>
      <c r="Y42" s="294"/>
      <c r="Z42" s="295"/>
      <c r="AA42" s="115">
        <f t="shared" si="14"/>
        <v>-255.32618714237424</v>
      </c>
      <c r="AB42" s="108">
        <f t="shared" si="15"/>
        <v>0.92262842813867452</v>
      </c>
      <c r="AC42" s="308"/>
    </row>
    <row r="43" spans="1:29" ht="15.75" customHeight="1">
      <c r="A43" s="311"/>
      <c r="B43" s="98" t="s">
        <v>118</v>
      </c>
      <c r="C43" s="292" t="s">
        <v>230</v>
      </c>
      <c r="D43" s="293"/>
      <c r="E43" s="99">
        <v>24.76</v>
      </c>
      <c r="F43" s="100">
        <v>2692</v>
      </c>
      <c r="G43" s="101">
        <f t="shared" si="16"/>
        <v>66653.919999999998</v>
      </c>
      <c r="H43" s="13"/>
      <c r="I43" s="102">
        <v>4</v>
      </c>
      <c r="J43" s="103">
        <v>3600</v>
      </c>
      <c r="K43" s="104">
        <f t="shared" si="18"/>
        <v>900</v>
      </c>
      <c r="L43" s="105">
        <v>4</v>
      </c>
      <c r="M43" s="103">
        <f t="shared" si="17"/>
        <v>3185.9892505200332</v>
      </c>
      <c r="N43" s="104">
        <f t="shared" si="10"/>
        <v>796.49731263000831</v>
      </c>
      <c r="O43" s="106">
        <f t="shared" si="11"/>
        <v>0</v>
      </c>
      <c r="P43" s="107">
        <f t="shared" si="12"/>
        <v>-103.50268736999169</v>
      </c>
      <c r="Q43" s="108">
        <f t="shared" si="13"/>
        <v>0.88499701403334252</v>
      </c>
      <c r="R43" s="303"/>
      <c r="S43" s="46">
        <v>0.32777777777777783</v>
      </c>
      <c r="T43" s="47">
        <v>0.36297453703703708</v>
      </c>
      <c r="U43" s="109">
        <v>14.266666666666685</v>
      </c>
      <c r="V43" s="110">
        <v>50.69696954364673</v>
      </c>
      <c r="W43" s="111"/>
      <c r="X43" s="114"/>
      <c r="Y43" s="294"/>
      <c r="Z43" s="295"/>
      <c r="AA43" s="115">
        <f t="shared" si="14"/>
        <v>-414.01074947996676</v>
      </c>
      <c r="AB43" s="108">
        <f t="shared" si="15"/>
        <v>0.88499701403334252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2300</v>
      </c>
      <c r="G44" s="119">
        <f t="shared" si="16"/>
        <v>32269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2764.7903043486272</v>
      </c>
      <c r="N44" s="104">
        <f t="shared" si="10"/>
        <v>921.59676811620909</v>
      </c>
      <c r="O44" s="106">
        <f t="shared" si="11"/>
        <v>0</v>
      </c>
      <c r="P44" s="107">
        <f t="shared" si="12"/>
        <v>-78.403231883790909</v>
      </c>
      <c r="Q44" s="108">
        <f t="shared" si="13"/>
        <v>0.92159676811620905</v>
      </c>
      <c r="R44" s="303"/>
      <c r="S44" s="46">
        <v>0.37291666666666673</v>
      </c>
      <c r="T44" s="118">
        <v>0.40756944444444448</v>
      </c>
      <c r="U44" s="109">
        <v>14.316666666666693</v>
      </c>
      <c r="V44" s="110">
        <v>49.913369481564423</v>
      </c>
      <c r="W44" s="111"/>
      <c r="X44" s="114"/>
      <c r="Y44" s="294"/>
      <c r="Z44" s="295"/>
      <c r="AA44" s="115">
        <f t="shared" si="14"/>
        <v>-235.20969565137284</v>
      </c>
      <c r="AB44" s="108">
        <f t="shared" si="15"/>
        <v>0.92159676811620905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3252</v>
      </c>
      <c r="G45" s="119">
        <f t="shared" si="16"/>
        <v>46438.559999999998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3245.4796433323268</v>
      </c>
      <c r="N45" s="104">
        <f t="shared" si="10"/>
        <v>1081.8265477774423</v>
      </c>
      <c r="O45" s="121">
        <f t="shared" si="11"/>
        <v>0</v>
      </c>
      <c r="P45" s="122">
        <f t="shared" si="12"/>
        <v>-118.17345222255767</v>
      </c>
      <c r="Q45" s="123">
        <f t="shared" si="13"/>
        <v>0.90152212314786861</v>
      </c>
      <c r="R45" s="303"/>
      <c r="S45" s="46">
        <v>0.41736111111111118</v>
      </c>
      <c r="T45" s="118">
        <v>0.45910879629629636</v>
      </c>
      <c r="U45" s="109">
        <v>14.100000000000046</v>
      </c>
      <c r="V45" s="110">
        <v>60.120543476790601</v>
      </c>
      <c r="W45" s="111"/>
      <c r="X45" s="114"/>
      <c r="Y45" s="294"/>
      <c r="Z45" s="295"/>
      <c r="AA45" s="115">
        <f t="shared" si="14"/>
        <v>-354.52035666767324</v>
      </c>
      <c r="AB45" s="108">
        <f t="shared" si="15"/>
        <v>0.9015221231478685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3139.4911428724677</v>
      </c>
      <c r="N55" s="136">
        <f t="shared" ref="N55:N62" si="22">M55/L55</f>
        <v>915.68491667113642</v>
      </c>
      <c r="O55" s="137">
        <f t="shared" ref="O55:O62" si="23">L55-I55</f>
        <v>0</v>
      </c>
      <c r="P55" s="138">
        <f t="shared" ref="P55:P62" si="24">N55-K55</f>
        <v>-96.815083328863693</v>
      </c>
      <c r="Q55" s="139">
        <f t="shared" ref="Q55:Q62" si="25">N55/K55</f>
        <v>0.90438016461346793</v>
      </c>
      <c r="R55" s="304"/>
      <c r="S55" s="140">
        <v>0.25</v>
      </c>
      <c r="T55" s="141">
        <v>0.45910879629629636</v>
      </c>
      <c r="U55" s="142"/>
      <c r="V55" s="164"/>
      <c r="W55" s="97"/>
      <c r="X55" s="67"/>
      <c r="Y55" s="290"/>
      <c r="Z55" s="291"/>
      <c r="AA55" s="166">
        <f t="shared" ref="AA55:AA62" si="26">M55-J55</f>
        <v>-331.9374285561039</v>
      </c>
      <c r="AB55" s="139">
        <f t="shared" ref="AB55:AB62" si="27">M55/J55</f>
        <v>0.90438016461346804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1051</v>
      </c>
      <c r="G56" s="146">
        <f t="shared" ref="G56:G62" si="28">E56*F56</f>
        <v>19107.18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3243.1956310719174</v>
      </c>
      <c r="N56" s="150">
        <f t="shared" si="22"/>
        <v>1081.0652103573059</v>
      </c>
      <c r="O56" s="152">
        <f t="shared" si="23"/>
        <v>0</v>
      </c>
      <c r="P56" s="153">
        <f t="shared" si="24"/>
        <v>-118.93478964269411</v>
      </c>
      <c r="Q56" s="154">
        <f t="shared" si="25"/>
        <v>0.90088767529775493</v>
      </c>
      <c r="R56" s="302">
        <f>Q72</f>
        <v>0.90194916393206481</v>
      </c>
      <c r="S56" s="155">
        <v>0.25</v>
      </c>
      <c r="T56" s="156">
        <v>0.26349537037037035</v>
      </c>
      <c r="U56" s="157"/>
      <c r="V56" s="158">
        <v>19.443785442926817</v>
      </c>
      <c r="W56" s="156"/>
      <c r="X56" s="167"/>
      <c r="Y56" s="305"/>
      <c r="Z56" s="306"/>
      <c r="AA56" s="113">
        <f t="shared" si="26"/>
        <v>-356.80436892808257</v>
      </c>
      <c r="AB56" s="154">
        <f t="shared" si="27"/>
        <v>0.90088767529775482</v>
      </c>
      <c r="AC56" s="307">
        <f>AB72</f>
        <v>0.90194916393206492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909</v>
      </c>
      <c r="G57" s="101">
        <f t="shared" si="28"/>
        <v>27270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3244.0577844542231</v>
      </c>
      <c r="N57" s="104">
        <f t="shared" si="22"/>
        <v>811.01444611355578</v>
      </c>
      <c r="O57" s="106">
        <f t="shared" si="23"/>
        <v>0</v>
      </c>
      <c r="P57" s="107">
        <f t="shared" si="24"/>
        <v>-88.985553886444222</v>
      </c>
      <c r="Q57" s="108">
        <f t="shared" si="25"/>
        <v>0.90112716234839529</v>
      </c>
      <c r="R57" s="303"/>
      <c r="S57" s="46">
        <v>0.2729166666666667</v>
      </c>
      <c r="T57" s="47">
        <v>0.28458333333333335</v>
      </c>
      <c r="U57" s="109">
        <v>13.566666666666736</v>
      </c>
      <c r="V57" s="110">
        <v>16.812277593007103</v>
      </c>
      <c r="W57" s="111"/>
      <c r="X57" s="13"/>
      <c r="Y57" s="294"/>
      <c r="Z57" s="295"/>
      <c r="AA57" s="115">
        <f t="shared" si="26"/>
        <v>-355.94221554577689</v>
      </c>
      <c r="AB57" s="108">
        <f t="shared" si="27"/>
        <v>0.90112716234839529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977</v>
      </c>
      <c r="G58" s="101">
        <f t="shared" si="28"/>
        <v>29310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3046.9475125802214</v>
      </c>
      <c r="N58" s="104">
        <f t="shared" si="22"/>
        <v>761.73687814505536</v>
      </c>
      <c r="O58" s="106">
        <f t="shared" si="23"/>
        <v>0</v>
      </c>
      <c r="P58" s="107">
        <f t="shared" si="24"/>
        <v>-63.263121854944643</v>
      </c>
      <c r="Q58" s="108">
        <f t="shared" si="25"/>
        <v>0.92331742805461259</v>
      </c>
      <c r="R58" s="303"/>
      <c r="S58" s="46">
        <v>0.29444444444444451</v>
      </c>
      <c r="T58" s="47">
        <v>0.30780092592592601</v>
      </c>
      <c r="U58" s="109">
        <v>14.200000000000061</v>
      </c>
      <c r="V58" s="110">
        <v>19.238926748153698</v>
      </c>
      <c r="W58" s="111"/>
      <c r="X58" s="13"/>
      <c r="Y58" s="294"/>
      <c r="Z58" s="295"/>
      <c r="AA58" s="115">
        <f t="shared" si="26"/>
        <v>-253.05248741977857</v>
      </c>
      <c r="AB58" s="108">
        <f t="shared" si="27"/>
        <v>0.92331742805461259</v>
      </c>
      <c r="AC58" s="308"/>
    </row>
    <row r="59" spans="1:29" ht="15.75" customHeight="1">
      <c r="A59" s="297"/>
      <c r="B59" s="98" t="s">
        <v>118</v>
      </c>
      <c r="C59" s="292" t="s">
        <v>128</v>
      </c>
      <c r="D59" s="293"/>
      <c r="E59" s="99">
        <v>25.03</v>
      </c>
      <c r="F59" s="100">
        <v>667</v>
      </c>
      <c r="G59" s="101">
        <f t="shared" si="28"/>
        <v>16695.010000000002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3246.550223840246</v>
      </c>
      <c r="N59" s="104">
        <f t="shared" si="22"/>
        <v>649.31004476804924</v>
      </c>
      <c r="O59" s="106">
        <f t="shared" si="23"/>
        <v>0</v>
      </c>
      <c r="P59" s="107">
        <f t="shared" si="24"/>
        <v>-70.689955231950762</v>
      </c>
      <c r="Q59" s="108">
        <f t="shared" si="25"/>
        <v>0.9018195066222906</v>
      </c>
      <c r="R59" s="303"/>
      <c r="S59" s="46">
        <v>0.31805555555555565</v>
      </c>
      <c r="T59" s="47">
        <v>0.32660879629629641</v>
      </c>
      <c r="U59" s="109">
        <v>14.766666666666683</v>
      </c>
      <c r="V59" s="110">
        <v>12.326930816016009</v>
      </c>
      <c r="W59" s="111"/>
      <c r="X59" s="114"/>
      <c r="Y59" s="294"/>
      <c r="Z59" s="295"/>
      <c r="AA59" s="115">
        <f t="shared" si="26"/>
        <v>-353.44977615975404</v>
      </c>
      <c r="AB59" s="108">
        <f t="shared" si="27"/>
        <v>0.90181950662229049</v>
      </c>
      <c r="AC59" s="308"/>
    </row>
    <row r="60" spans="1:29" ht="15.75" customHeight="1">
      <c r="A60" s="298"/>
      <c r="B60" s="98" t="s">
        <v>118</v>
      </c>
      <c r="C60" s="292" t="s">
        <v>218</v>
      </c>
      <c r="D60" s="293"/>
      <c r="E60" s="99">
        <v>27.48</v>
      </c>
      <c r="F60" s="100">
        <v>1630</v>
      </c>
      <c r="G60" s="101">
        <f t="shared" si="28"/>
        <v>44792.4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3240.0912900593162</v>
      </c>
      <c r="N60" s="104">
        <f t="shared" si="22"/>
        <v>648.01825801186328</v>
      </c>
      <c r="O60" s="106">
        <f t="shared" si="23"/>
        <v>0</v>
      </c>
      <c r="P60" s="107">
        <f t="shared" si="24"/>
        <v>-71.981741988136719</v>
      </c>
      <c r="Q60" s="108">
        <f t="shared" si="25"/>
        <v>0.90002535834981012</v>
      </c>
      <c r="R60" s="303"/>
      <c r="S60" s="46">
        <v>0.33680555555555569</v>
      </c>
      <c r="T60" s="47">
        <v>0.35776620370370382</v>
      </c>
      <c r="U60" s="109">
        <v>14.683333333333364</v>
      </c>
      <c r="V60" s="110">
        <v>30.184334713053588</v>
      </c>
      <c r="W60" s="111"/>
      <c r="X60" s="114"/>
      <c r="Y60" s="294"/>
      <c r="Z60" s="295"/>
      <c r="AA60" s="115">
        <f t="shared" si="26"/>
        <v>-359.90870994068382</v>
      </c>
      <c r="AB60" s="108">
        <f t="shared" si="27"/>
        <v>0.90002535834981001</v>
      </c>
      <c r="AC60" s="308"/>
    </row>
    <row r="61" spans="1:29" ht="15.75" customHeight="1">
      <c r="A61" s="298"/>
      <c r="B61" s="98" t="s">
        <v>118</v>
      </c>
      <c r="C61" s="292" t="s">
        <v>123</v>
      </c>
      <c r="D61" s="293"/>
      <c r="E61" s="99">
        <v>16.66</v>
      </c>
      <c r="F61" s="100">
        <v>2706</v>
      </c>
      <c r="G61" s="119">
        <f t="shared" si="28"/>
        <v>45081.96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3245.6932006233815</v>
      </c>
      <c r="N61" s="104">
        <f t="shared" si="22"/>
        <v>649.13864012467627</v>
      </c>
      <c r="O61" s="106">
        <f t="shared" si="23"/>
        <v>0</v>
      </c>
      <c r="P61" s="107">
        <f t="shared" si="24"/>
        <v>-70.861359875323728</v>
      </c>
      <c r="Q61" s="108">
        <f t="shared" si="25"/>
        <v>0.90158144461760592</v>
      </c>
      <c r="R61" s="303"/>
      <c r="S61" s="46">
        <v>0.36805555555555569</v>
      </c>
      <c r="T61" s="118">
        <v>0.402789351851852</v>
      </c>
      <c r="U61" s="109">
        <v>14.816666666666691</v>
      </c>
      <c r="V61" s="110">
        <v>50.023212289077861</v>
      </c>
      <c r="W61" s="111"/>
      <c r="X61" s="49"/>
      <c r="Y61" s="294"/>
      <c r="Z61" s="295"/>
      <c r="AA61" s="115">
        <f t="shared" si="26"/>
        <v>-354.30679937661853</v>
      </c>
      <c r="AB61" s="108">
        <f t="shared" si="27"/>
        <v>0.90158144461760592</v>
      </c>
      <c r="AC61" s="308"/>
    </row>
    <row r="62" spans="1:29" ht="15.75" customHeight="1">
      <c r="A62" s="298"/>
      <c r="B62" s="98" t="s">
        <v>118</v>
      </c>
      <c r="C62" s="292" t="s">
        <v>231</v>
      </c>
      <c r="D62" s="293"/>
      <c r="E62" s="99">
        <v>23.8</v>
      </c>
      <c r="F62" s="100">
        <v>2445</v>
      </c>
      <c r="G62" s="119">
        <f t="shared" si="28"/>
        <v>58191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3191.9985392791118</v>
      </c>
      <c r="N62" s="104">
        <f t="shared" si="22"/>
        <v>797.99963481977795</v>
      </c>
      <c r="O62" s="121">
        <f t="shared" si="23"/>
        <v>0</v>
      </c>
      <c r="P62" s="122">
        <f t="shared" si="24"/>
        <v>-102.00036518022205</v>
      </c>
      <c r="Q62" s="123">
        <f t="shared" si="25"/>
        <v>0.88666626091086442</v>
      </c>
      <c r="R62" s="303"/>
      <c r="S62" s="46">
        <v>0.41319444444444459</v>
      </c>
      <c r="T62" s="118">
        <v>0.4451041666666668</v>
      </c>
      <c r="U62" s="109">
        <v>14.983333333333331</v>
      </c>
      <c r="V62" s="110">
        <v>45.958667648115856</v>
      </c>
      <c r="W62" s="111"/>
      <c r="X62" s="114"/>
      <c r="Y62" s="294"/>
      <c r="Z62" s="295"/>
      <c r="AA62" s="115">
        <f t="shared" si="26"/>
        <v>-408.00146072088819</v>
      </c>
      <c r="AB62" s="108">
        <f t="shared" si="27"/>
        <v>0.88666626091086442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3208.3620259869167</v>
      </c>
      <c r="N72" s="136">
        <f>M72/L72</f>
        <v>748.6178060636139</v>
      </c>
      <c r="O72" s="137">
        <f>L72-I72</f>
        <v>0</v>
      </c>
      <c r="P72" s="138">
        <f>N72-K72</f>
        <v>-81.382193936386216</v>
      </c>
      <c r="Q72" s="139">
        <f>N72/K72</f>
        <v>0.90194916393206481</v>
      </c>
      <c r="R72" s="304"/>
      <c r="S72" s="140">
        <v>0.25</v>
      </c>
      <c r="T72" s="141">
        <v>0.4451041666666668</v>
      </c>
      <c r="U72" s="142"/>
      <c r="V72" s="164"/>
      <c r="W72" s="165"/>
      <c r="X72" s="136"/>
      <c r="Y72" s="290"/>
      <c r="Z72" s="291"/>
      <c r="AA72" s="166">
        <f>M72-J72</f>
        <v>-348.78083115594063</v>
      </c>
      <c r="AB72" s="139">
        <f>M72/J72</f>
        <v>0.90194916393206492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868</v>
      </c>
      <c r="G73" s="146">
        <f t="shared" ref="G73" si="33">E73*F73</f>
        <v>24798.760000000002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3119.7116241780309</v>
      </c>
      <c r="N73" s="150">
        <f>M73/L73</f>
        <v>259.97596868150259</v>
      </c>
      <c r="O73" s="152">
        <f>L73-I73</f>
        <v>0</v>
      </c>
      <c r="P73" s="153">
        <f>N73-K73</f>
        <v>-40.024031318497407</v>
      </c>
      <c r="Q73" s="154">
        <f>N73/K73</f>
        <v>0.8665865622716753</v>
      </c>
      <c r="R73" s="302">
        <f>Q89</f>
        <v>0.8665865622716753</v>
      </c>
      <c r="S73" s="155">
        <v>0.70833333333333337</v>
      </c>
      <c r="T73" s="156">
        <v>0.71991898148148148</v>
      </c>
      <c r="U73" s="157"/>
      <c r="V73" s="158">
        <v>16.6938506740096</v>
      </c>
      <c r="W73" s="156"/>
      <c r="X73" s="167"/>
      <c r="Y73" s="305"/>
      <c r="Z73" s="306"/>
      <c r="AA73" s="113">
        <f>M73-J73</f>
        <v>-480.28837582196911</v>
      </c>
      <c r="AB73" s="154">
        <f>M73/J73</f>
        <v>0.8665865622716753</v>
      </c>
      <c r="AC73" s="307">
        <f>AB89</f>
        <v>0.8665865622716753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3119.7116241780309</v>
      </c>
      <c r="N89" s="136">
        <f>M89/L89</f>
        <v>259.97596868150259</v>
      </c>
      <c r="O89" s="137">
        <f>L89-I89</f>
        <v>0</v>
      </c>
      <c r="P89" s="138">
        <f>N89-K89</f>
        <v>-40.024031318497407</v>
      </c>
      <c r="Q89" s="139">
        <f>N89/K89</f>
        <v>0.8665865622716753</v>
      </c>
      <c r="R89" s="304"/>
      <c r="S89" s="140">
        <v>0.70833333333333337</v>
      </c>
      <c r="T89" s="141">
        <v>0.71991898148148148</v>
      </c>
      <c r="U89" s="142"/>
      <c r="V89" s="164"/>
      <c r="W89" s="165"/>
      <c r="X89" s="136"/>
      <c r="Y89" s="290"/>
      <c r="Z89" s="291"/>
      <c r="AA89" s="166">
        <f>M89-J89</f>
        <v>-480.28837582196911</v>
      </c>
      <c r="AB89" s="139">
        <f>M89/J89</f>
        <v>0.8665865622716753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718</v>
      </c>
      <c r="G90" s="146">
        <f t="shared" ref="G90:G93" si="37">E90*F90</f>
        <v>17619.72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2766.4225706220263</v>
      </c>
      <c r="N90" s="150">
        <f>M90/L90</f>
        <v>691.60564265550659</v>
      </c>
      <c r="O90" s="152">
        <f>L90-I90</f>
        <v>0</v>
      </c>
      <c r="P90" s="153">
        <f>N90-K90</f>
        <v>-58.394357344493415</v>
      </c>
      <c r="Q90" s="154">
        <f>N90/K90</f>
        <v>0.92214085687400882</v>
      </c>
      <c r="R90" s="302">
        <f>Q106</f>
        <v>0.92170696067228242</v>
      </c>
      <c r="S90" s="155">
        <v>0.70833333333333337</v>
      </c>
      <c r="T90" s="156">
        <v>0.71914351851851854</v>
      </c>
      <c r="U90" s="157"/>
      <c r="V90" s="158">
        <v>15.572458256192409</v>
      </c>
      <c r="W90" s="159"/>
      <c r="X90" s="160"/>
      <c r="Y90" s="305"/>
      <c r="Z90" s="306"/>
      <c r="AA90" s="113">
        <f>M90-J90</f>
        <v>-233.57742937797366</v>
      </c>
      <c r="AB90" s="154">
        <f>M90/J90</f>
        <v>0.92214085687400882</v>
      </c>
      <c r="AC90" s="307">
        <f>AB106</f>
        <v>0.92170696067228242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547</v>
      </c>
      <c r="G91" s="101">
        <f t="shared" si="37"/>
        <v>13308.509999999998</v>
      </c>
      <c r="H91" s="26"/>
      <c r="I91" s="102">
        <v>4</v>
      </c>
      <c r="J91" s="103">
        <v>3000</v>
      </c>
      <c r="K91" s="104">
        <f t="shared" ref="K91:K135" si="38">J91/I91</f>
        <v>750</v>
      </c>
      <c r="L91" s="105">
        <v>4</v>
      </c>
      <c r="M91" s="103">
        <f>F91/V91*60</f>
        <v>2766.8073527261695</v>
      </c>
      <c r="N91" s="104">
        <f>M91/L91</f>
        <v>691.70183818154237</v>
      </c>
      <c r="O91" s="106">
        <f>L91-I91</f>
        <v>0</v>
      </c>
      <c r="P91" s="107">
        <f>N91-K91</f>
        <v>-58.298161818457629</v>
      </c>
      <c r="Q91" s="108">
        <f>N91/K91</f>
        <v>0.92226911757538987</v>
      </c>
      <c r="R91" s="303"/>
      <c r="S91" s="46">
        <v>0.72291666666666665</v>
      </c>
      <c r="T91" s="47">
        <v>0.73114583333333327</v>
      </c>
      <c r="U91" s="109">
        <v>5.4333333333332767</v>
      </c>
      <c r="V91" s="110">
        <v>11.862047412756095</v>
      </c>
      <c r="W91" s="111"/>
      <c r="X91" s="114"/>
      <c r="Y91" s="294"/>
      <c r="Z91" s="295"/>
      <c r="AA91" s="115">
        <f>M91-J91</f>
        <v>-233.19264727383052</v>
      </c>
      <c r="AB91" s="108">
        <f>M91/J91</f>
        <v>0.92226911757538987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1814</v>
      </c>
      <c r="G92" s="101">
        <f t="shared" si="37"/>
        <v>40488.480000000003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3041.6732460988501</v>
      </c>
      <c r="N92" s="104">
        <f>M92/L92</f>
        <v>608.33464921976997</v>
      </c>
      <c r="O92" s="106">
        <f>L92-I92</f>
        <v>0</v>
      </c>
      <c r="P92" s="107">
        <f>N92-K92</f>
        <v>-51.665350780230028</v>
      </c>
      <c r="Q92" s="108">
        <f>N92/K92</f>
        <v>0.92171916548449995</v>
      </c>
      <c r="R92" s="303"/>
      <c r="S92" s="46">
        <v>0.73402777777777772</v>
      </c>
      <c r="T92" s="47">
        <v>0.75886574074074065</v>
      </c>
      <c r="U92" s="109">
        <v>5</v>
      </c>
      <c r="V92" s="110">
        <v>35.782936296525143</v>
      </c>
      <c r="W92" s="111"/>
      <c r="X92" s="114"/>
      <c r="Y92" s="294"/>
      <c r="Z92" s="295"/>
      <c r="AA92" s="115">
        <f>M92-J92</f>
        <v>-258.32675390114991</v>
      </c>
      <c r="AB92" s="108">
        <f>M92/J92</f>
        <v>0.92171916548450006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3188</v>
      </c>
      <c r="G93" s="101">
        <f t="shared" si="37"/>
        <v>57033.32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3038.6045350237132</v>
      </c>
      <c r="N93" s="104">
        <f>M93/L93</f>
        <v>759.6511337559283</v>
      </c>
      <c r="O93" s="106">
        <f>L93-I93</f>
        <v>0</v>
      </c>
      <c r="P93" s="107">
        <f>N93-K93</f>
        <v>-65.348866244071701</v>
      </c>
      <c r="Q93" s="108">
        <f>N93/K93</f>
        <v>0.92078925303748882</v>
      </c>
      <c r="R93" s="303"/>
      <c r="S93" s="46">
        <v>0.76249999999999996</v>
      </c>
      <c r="T93" s="47">
        <v>0.80620370370370364</v>
      </c>
      <c r="U93" s="109">
        <v>5.2333333333334053</v>
      </c>
      <c r="V93" s="110">
        <v>62.949948831859842</v>
      </c>
      <c r="W93" s="111"/>
      <c r="X93" s="114"/>
      <c r="Y93" s="294"/>
      <c r="Z93" s="295"/>
      <c r="AA93" s="115">
        <f>M93-J93</f>
        <v>-261.3954649762868</v>
      </c>
      <c r="AB93" s="108">
        <f>M93/J93</f>
        <v>0.92078925303748882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2903.3769261176894</v>
      </c>
      <c r="N106" s="136">
        <f t="shared" ref="N106:N115" si="42">M106/L106</f>
        <v>683.14751202769162</v>
      </c>
      <c r="O106" s="137">
        <f t="shared" ref="O106:O115" si="43">L106-I106</f>
        <v>0</v>
      </c>
      <c r="P106" s="138">
        <f t="shared" ref="P106:P115" si="44">N106-K106</f>
        <v>-58.028958560543629</v>
      </c>
      <c r="Q106" s="139">
        <f t="shared" ref="Q106:Q115" si="45">N106/K106</f>
        <v>0.92170696067228242</v>
      </c>
      <c r="R106" s="304"/>
      <c r="S106" s="140">
        <v>0.70833333333333337</v>
      </c>
      <c r="T106" s="141">
        <v>0.80620370370370364</v>
      </c>
      <c r="U106" s="142"/>
      <c r="V106" s="164"/>
      <c r="W106" s="97"/>
      <c r="X106" s="67"/>
      <c r="Y106" s="290"/>
      <c r="Z106" s="291"/>
      <c r="AA106" s="166">
        <f t="shared" ref="AA106:AA115" si="46">M106-J106</f>
        <v>-246.62307388231056</v>
      </c>
      <c r="AB106" s="139">
        <f t="shared" ref="AB106:AB115" si="47">M106/J106</f>
        <v>0.92170696067228242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1188</v>
      </c>
      <c r="G107" s="146">
        <f t="shared" ref="G107:G115" si="48">E107*F107</f>
        <v>21597.84</v>
      </c>
      <c r="H107" s="147"/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49">F107/V107*60</f>
        <v>2765.9964197158561</v>
      </c>
      <c r="N107" s="150">
        <f t="shared" si="42"/>
        <v>921.99880657195206</v>
      </c>
      <c r="O107" s="152">
        <f t="shared" si="43"/>
        <v>0</v>
      </c>
      <c r="P107" s="153">
        <f t="shared" si="44"/>
        <v>-78.001193428047941</v>
      </c>
      <c r="Q107" s="154">
        <f t="shared" si="45"/>
        <v>0.9219988065719521</v>
      </c>
      <c r="R107" s="302">
        <f>Q123</f>
        <v>0.90494531944845502</v>
      </c>
      <c r="S107" s="155">
        <v>0.70833333333333337</v>
      </c>
      <c r="T107" s="156">
        <v>0.72622685185185187</v>
      </c>
      <c r="U107" s="157"/>
      <c r="V107" s="158">
        <v>25.770098432492698</v>
      </c>
      <c r="W107" s="159"/>
      <c r="X107" s="160"/>
      <c r="Y107" s="305"/>
      <c r="Z107" s="306"/>
      <c r="AA107" s="113">
        <f t="shared" si="46"/>
        <v>-234.00358028414394</v>
      </c>
      <c r="AB107" s="154">
        <f t="shared" si="47"/>
        <v>0.92199880657195199</v>
      </c>
      <c r="AC107" s="307">
        <f>AB123</f>
        <v>0.90494531944845502</v>
      </c>
    </row>
    <row r="108" spans="1:29" ht="15.75" customHeight="1">
      <c r="A108" s="311"/>
      <c r="B108" s="98" t="s">
        <v>118</v>
      </c>
      <c r="C108" s="292" t="s">
        <v>133</v>
      </c>
      <c r="D108" s="293"/>
      <c r="E108" s="99">
        <v>16.7</v>
      </c>
      <c r="F108" s="100">
        <v>782</v>
      </c>
      <c r="G108" s="101">
        <f t="shared" si="48"/>
        <v>13059.4</v>
      </c>
      <c r="H108" s="26"/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3241.9156875369399</v>
      </c>
      <c r="N108" s="104">
        <f t="shared" si="42"/>
        <v>1080.6385625123132</v>
      </c>
      <c r="O108" s="106">
        <f t="shared" si="43"/>
        <v>0</v>
      </c>
      <c r="P108" s="107">
        <f t="shared" si="44"/>
        <v>-119.36143748768677</v>
      </c>
      <c r="Q108" s="108">
        <f t="shared" si="45"/>
        <v>0.90053213542692767</v>
      </c>
      <c r="R108" s="303"/>
      <c r="S108" s="46">
        <v>0.73541666666666672</v>
      </c>
      <c r="T108" s="47">
        <v>0.74546296296296299</v>
      </c>
      <c r="U108" s="109">
        <v>13.233333333333377</v>
      </c>
      <c r="V108" s="110">
        <v>14.472924197374079</v>
      </c>
      <c r="W108" s="111"/>
      <c r="X108" s="114"/>
      <c r="Y108" s="294"/>
      <c r="Z108" s="295"/>
      <c r="AA108" s="115">
        <f t="shared" si="46"/>
        <v>-358.08431246306009</v>
      </c>
      <c r="AB108" s="108">
        <f t="shared" si="47"/>
        <v>0.90053213542692778</v>
      </c>
      <c r="AC108" s="308"/>
    </row>
    <row r="109" spans="1:29" ht="15.75" customHeight="1">
      <c r="A109" s="311"/>
      <c r="B109" s="98" t="s">
        <v>118</v>
      </c>
      <c r="C109" s="292" t="s">
        <v>144</v>
      </c>
      <c r="D109" s="293"/>
      <c r="E109" s="99">
        <v>18.18</v>
      </c>
      <c r="F109" s="100">
        <v>726</v>
      </c>
      <c r="G109" s="101">
        <f t="shared" si="48"/>
        <v>13198.68</v>
      </c>
      <c r="H109" s="26"/>
      <c r="I109" s="102">
        <v>3</v>
      </c>
      <c r="J109" s="103">
        <v>3600</v>
      </c>
      <c r="K109" s="104">
        <f t="shared" si="38"/>
        <v>1200</v>
      </c>
      <c r="L109" s="105">
        <v>3</v>
      </c>
      <c r="M109" s="103">
        <f t="shared" si="49"/>
        <v>3241.211119496134</v>
      </c>
      <c r="N109" s="104">
        <f t="shared" si="42"/>
        <v>1080.4037064987112</v>
      </c>
      <c r="O109" s="106">
        <f t="shared" si="43"/>
        <v>0</v>
      </c>
      <c r="P109" s="107">
        <f t="shared" si="44"/>
        <v>-119.59629350128876</v>
      </c>
      <c r="Q109" s="108">
        <f t="shared" si="45"/>
        <v>0.90033642208225939</v>
      </c>
      <c r="R109" s="303"/>
      <c r="S109" s="46">
        <v>0.75486111111111109</v>
      </c>
      <c r="T109" s="47">
        <v>0.76418981481481485</v>
      </c>
      <c r="U109" s="109">
        <v>13.533333333333264</v>
      </c>
      <c r="V109" s="110">
        <v>13.439420757871417</v>
      </c>
      <c r="W109" s="111"/>
      <c r="X109" s="114"/>
      <c r="Y109" s="294"/>
      <c r="Z109" s="295"/>
      <c r="AA109" s="115">
        <f t="shared" si="46"/>
        <v>-358.78888050386604</v>
      </c>
      <c r="AB109" s="108">
        <f t="shared" si="47"/>
        <v>0.90033642208225939</v>
      </c>
      <c r="AC109" s="308"/>
    </row>
    <row r="110" spans="1:29" ht="15.75" customHeight="1">
      <c r="A110" s="311"/>
      <c r="B110" s="98" t="s">
        <v>118</v>
      </c>
      <c r="C110" s="292" t="s">
        <v>227</v>
      </c>
      <c r="D110" s="293"/>
      <c r="E110" s="99">
        <v>24.76</v>
      </c>
      <c r="F110" s="100">
        <v>937</v>
      </c>
      <c r="G110" s="101">
        <f t="shared" si="48"/>
        <v>23200.120000000003</v>
      </c>
      <c r="H110" s="26">
        <v>2</v>
      </c>
      <c r="I110" s="102">
        <v>4</v>
      </c>
      <c r="J110" s="103">
        <v>3600</v>
      </c>
      <c r="K110" s="104">
        <f t="shared" si="38"/>
        <v>900</v>
      </c>
      <c r="L110" s="105">
        <v>4</v>
      </c>
      <c r="M110" s="103">
        <f t="shared" si="49"/>
        <v>3214.0209407369875</v>
      </c>
      <c r="N110" s="104">
        <f t="shared" si="42"/>
        <v>803.50523518424689</v>
      </c>
      <c r="O110" s="106">
        <f t="shared" si="43"/>
        <v>0</v>
      </c>
      <c r="P110" s="107">
        <f t="shared" si="44"/>
        <v>-96.494764815753115</v>
      </c>
      <c r="Q110" s="108">
        <f t="shared" si="45"/>
        <v>0.89278359464916324</v>
      </c>
      <c r="R110" s="303"/>
      <c r="S110" s="46">
        <v>0.77430555555555547</v>
      </c>
      <c r="T110" s="47">
        <v>0.78644675925925922</v>
      </c>
      <c r="U110" s="109">
        <v>14.566666666666492</v>
      </c>
      <c r="V110" s="110">
        <v>17.492107561411387</v>
      </c>
      <c r="W110" s="111"/>
      <c r="X110" s="114"/>
      <c r="Y110" s="294"/>
      <c r="Z110" s="295"/>
      <c r="AA110" s="115">
        <f t="shared" si="46"/>
        <v>-385.97905926301246</v>
      </c>
      <c r="AB110" s="108">
        <f t="shared" si="47"/>
        <v>0.89278359464916324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1796</v>
      </c>
      <c r="G111" s="101">
        <f t="shared" si="48"/>
        <v>25197.879999999997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2762.8774452002831</v>
      </c>
      <c r="N111" s="104">
        <f t="shared" si="42"/>
        <v>920.95914840009436</v>
      </c>
      <c r="O111" s="106">
        <f t="shared" si="43"/>
        <v>0</v>
      </c>
      <c r="P111" s="107">
        <f t="shared" si="44"/>
        <v>-79.040851599905636</v>
      </c>
      <c r="Q111" s="108">
        <f t="shared" si="45"/>
        <v>0.92095914840009441</v>
      </c>
      <c r="R111" s="303"/>
      <c r="S111" s="46">
        <v>0.79583333333333317</v>
      </c>
      <c r="T111" s="47">
        <v>0.82291666666666652</v>
      </c>
      <c r="U111" s="109">
        <v>13.516666666666488</v>
      </c>
      <c r="V111" s="110">
        <v>39.002815773534387</v>
      </c>
      <c r="W111" s="111"/>
      <c r="X111" s="114"/>
      <c r="Y111" s="294"/>
      <c r="Z111" s="295"/>
      <c r="AA111" s="115">
        <f t="shared" si="46"/>
        <v>-237.12255479971691</v>
      </c>
      <c r="AB111" s="108">
        <f t="shared" si="47"/>
        <v>0.92095914840009441</v>
      </c>
      <c r="AC111" s="308"/>
    </row>
    <row r="112" spans="1:29" ht="15.75" customHeight="1">
      <c r="A112" s="311"/>
      <c r="B112" s="98" t="s">
        <v>118</v>
      </c>
      <c r="C112" s="292" t="s">
        <v>141</v>
      </c>
      <c r="D112" s="293"/>
      <c r="E112" s="99">
        <v>14.28</v>
      </c>
      <c r="F112" s="100">
        <v>2161</v>
      </c>
      <c r="G112" s="119">
        <f t="shared" si="48"/>
        <v>30859.079999999998</v>
      </c>
      <c r="H112" s="26">
        <v>2</v>
      </c>
      <c r="I112" s="102">
        <v>3</v>
      </c>
      <c r="J112" s="103">
        <v>3600</v>
      </c>
      <c r="K112" s="104">
        <f t="shared" si="38"/>
        <v>1200</v>
      </c>
      <c r="L112" s="105">
        <v>3</v>
      </c>
      <c r="M112" s="103">
        <f t="shared" si="49"/>
        <v>3242.2280964494157</v>
      </c>
      <c r="N112" s="104">
        <f t="shared" si="42"/>
        <v>1080.7426988164718</v>
      </c>
      <c r="O112" s="106">
        <f t="shared" si="43"/>
        <v>0</v>
      </c>
      <c r="P112" s="107">
        <f t="shared" si="44"/>
        <v>-119.25730118352817</v>
      </c>
      <c r="Q112" s="108">
        <f t="shared" si="45"/>
        <v>0.90061891568039321</v>
      </c>
      <c r="R112" s="303"/>
      <c r="S112" s="46">
        <v>0.83333333333333315</v>
      </c>
      <c r="T112" s="118">
        <v>0.8610995370370369</v>
      </c>
      <c r="U112" s="109">
        <v>14.999999999999947</v>
      </c>
      <c r="V112" s="110">
        <v>39.991017332183219</v>
      </c>
      <c r="W112" s="111"/>
      <c r="X112" s="114"/>
      <c r="Y112" s="294"/>
      <c r="Z112" s="295"/>
      <c r="AA112" s="115">
        <f t="shared" si="46"/>
        <v>-357.77190355058428</v>
      </c>
      <c r="AB112" s="108">
        <f t="shared" si="47"/>
        <v>0.90061891568039321</v>
      </c>
      <c r="AC112" s="308"/>
    </row>
    <row r="113" spans="1:29" ht="15.75" customHeight="1">
      <c r="A113" s="311"/>
      <c r="B113" s="98" t="s">
        <v>118</v>
      </c>
      <c r="C113" s="292" t="s">
        <v>227</v>
      </c>
      <c r="D113" s="293"/>
      <c r="E113" s="99">
        <v>24.76</v>
      </c>
      <c r="F113" s="100">
        <v>1309</v>
      </c>
      <c r="G113" s="119">
        <f t="shared" si="48"/>
        <v>32410.840000000004</v>
      </c>
      <c r="H113" s="26"/>
      <c r="I113" s="102">
        <v>4</v>
      </c>
      <c r="J113" s="103">
        <v>3600</v>
      </c>
      <c r="K113" s="104">
        <f t="shared" si="38"/>
        <v>900</v>
      </c>
      <c r="L113" s="105">
        <v>4</v>
      </c>
      <c r="M113" s="103">
        <f t="shared" si="49"/>
        <v>3217.9715243374089</v>
      </c>
      <c r="N113" s="104">
        <f t="shared" si="42"/>
        <v>804.49288108435223</v>
      </c>
      <c r="O113" s="121">
        <f t="shared" si="43"/>
        <v>0</v>
      </c>
      <c r="P113" s="122">
        <f t="shared" si="44"/>
        <v>-95.507118915647766</v>
      </c>
      <c r="Q113" s="123">
        <f t="shared" si="45"/>
        <v>0.89388097898261354</v>
      </c>
      <c r="R113" s="303"/>
      <c r="S113" s="46">
        <v>0.87013888888888868</v>
      </c>
      <c r="T113" s="118">
        <v>0.88708333333333311</v>
      </c>
      <c r="U113" s="109">
        <v>13.01666666666657</v>
      </c>
      <c r="V113" s="110">
        <v>24.4066796135406</v>
      </c>
      <c r="W113" s="111"/>
      <c r="X113" s="114"/>
      <c r="Y113" s="294"/>
      <c r="Z113" s="295"/>
      <c r="AA113" s="115">
        <f t="shared" si="46"/>
        <v>-382.02847566259106</v>
      </c>
      <c r="AB113" s="108">
        <f t="shared" si="47"/>
        <v>0.89388097898261354</v>
      </c>
      <c r="AC113" s="308"/>
    </row>
    <row r="114" spans="1:29" ht="15.75" customHeight="1">
      <c r="A114" s="311"/>
      <c r="B114" s="98" t="s">
        <v>118</v>
      </c>
      <c r="C114" s="292" t="s">
        <v>141</v>
      </c>
      <c r="D114" s="293"/>
      <c r="E114" s="99">
        <v>14.28</v>
      </c>
      <c r="F114" s="100">
        <v>3528</v>
      </c>
      <c r="G114" s="119">
        <f t="shared" si="48"/>
        <v>50379.839999999997</v>
      </c>
      <c r="H114" s="26"/>
      <c r="I114" s="102">
        <v>3</v>
      </c>
      <c r="J114" s="103">
        <v>3600</v>
      </c>
      <c r="K114" s="104">
        <f t="shared" si="38"/>
        <v>1200</v>
      </c>
      <c r="L114" s="116">
        <v>3</v>
      </c>
      <c r="M114" s="103">
        <f t="shared" si="49"/>
        <v>3242.2280964494157</v>
      </c>
      <c r="N114" s="104">
        <f t="shared" si="42"/>
        <v>1080.7426988164718</v>
      </c>
      <c r="O114" s="121">
        <f t="shared" si="43"/>
        <v>0</v>
      </c>
      <c r="P114" s="122">
        <f t="shared" si="44"/>
        <v>-119.25730118352817</v>
      </c>
      <c r="Q114" s="123">
        <f t="shared" si="45"/>
        <v>0.90061891568039321</v>
      </c>
      <c r="R114" s="303"/>
      <c r="S114" s="46">
        <v>0.89722222222222203</v>
      </c>
      <c r="T114" s="118">
        <v>0.9425578703703702</v>
      </c>
      <c r="U114" s="109">
        <v>14.600000000000044</v>
      </c>
      <c r="V114" s="110">
        <v>65.288435515012679</v>
      </c>
      <c r="W114" s="111"/>
      <c r="X114" s="114"/>
      <c r="Y114" s="294"/>
      <c r="Z114" s="295"/>
      <c r="AA114" s="115">
        <f t="shared" si="46"/>
        <v>-357.77190355058428</v>
      </c>
      <c r="AB114" s="108">
        <f t="shared" si="47"/>
        <v>0.90061891568039321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2664</v>
      </c>
      <c r="G115" s="119">
        <f t="shared" si="48"/>
        <v>37375.919999999998</v>
      </c>
      <c r="H115" s="26"/>
      <c r="I115" s="102">
        <v>3</v>
      </c>
      <c r="J115" s="103">
        <v>3000</v>
      </c>
      <c r="K115" s="104">
        <f t="shared" si="38"/>
        <v>1000</v>
      </c>
      <c r="L115" s="116">
        <v>3</v>
      </c>
      <c r="M115" s="103">
        <f t="shared" si="49"/>
        <v>2762.8774452002835</v>
      </c>
      <c r="N115" s="104">
        <f t="shared" si="42"/>
        <v>920.95914840009448</v>
      </c>
      <c r="O115" s="121">
        <f t="shared" si="43"/>
        <v>0</v>
      </c>
      <c r="P115" s="122">
        <f t="shared" si="44"/>
        <v>-79.040851599905523</v>
      </c>
      <c r="Q115" s="123">
        <f t="shared" si="45"/>
        <v>0.92095914840009452</v>
      </c>
      <c r="R115" s="303"/>
      <c r="S115" s="46">
        <v>0.95208333333333306</v>
      </c>
      <c r="T115" s="118">
        <v>0.99225694444444412</v>
      </c>
      <c r="U115" s="109">
        <v>13.716666666666519</v>
      </c>
      <c r="V115" s="110">
        <v>57.852728964752558</v>
      </c>
      <c r="W115" s="111"/>
      <c r="X115" s="114"/>
      <c r="Y115" s="294"/>
      <c r="Z115" s="295"/>
      <c r="AA115" s="115">
        <f t="shared" si="46"/>
        <v>-237.12255479971645</v>
      </c>
      <c r="AB115" s="108">
        <f t="shared" si="47"/>
        <v>0.92095914840009452</v>
      </c>
      <c r="AC115" s="308"/>
    </row>
    <row r="116" spans="1:29" ht="15.75" customHeight="1">
      <c r="A116" s="311"/>
      <c r="B116" s="98"/>
      <c r="C116" s="292"/>
      <c r="D116" s="293"/>
      <c r="E116" s="99"/>
      <c r="F116" s="100"/>
      <c r="G116" s="119"/>
      <c r="H116" s="26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46"/>
      <c r="T116" s="118"/>
      <c r="U116" s="109"/>
      <c r="V116" s="110"/>
      <c r="W116" s="111"/>
      <c r="X116" s="114"/>
      <c r="Y116" s="294"/>
      <c r="Z116" s="295"/>
      <c r="AA116" s="115"/>
      <c r="AB116" s="108"/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3.2222222222222223</v>
      </c>
      <c r="J123" s="135">
        <f t="shared" si="50"/>
        <v>3400</v>
      </c>
      <c r="K123" s="136">
        <f t="shared" ref="K123" si="51">J123/I123</f>
        <v>1055.1724137931035</v>
      </c>
      <c r="L123" s="134">
        <f t="shared" ref="L123:M123" si="52">AVERAGE(L107:L122)</f>
        <v>3.2222222222222223</v>
      </c>
      <c r="M123" s="135">
        <f t="shared" si="52"/>
        <v>3076.8140861247471</v>
      </c>
      <c r="N123" s="136">
        <f t="shared" ref="N123:N135" si="53">M123/L123</f>
        <v>954.87333707319738</v>
      </c>
      <c r="O123" s="137">
        <f t="shared" ref="O123:O135" si="54">L123-I123</f>
        <v>0</v>
      </c>
      <c r="P123" s="138">
        <f t="shared" ref="P123:P135" si="55">N123-K123</f>
        <v>-100.29907671990611</v>
      </c>
      <c r="Q123" s="139">
        <f t="shared" ref="Q123:Q135" si="56">N123/K123</f>
        <v>0.90494531944845502</v>
      </c>
      <c r="R123" s="304"/>
      <c r="S123" s="140">
        <v>0.70833333333333337</v>
      </c>
      <c r="T123" s="141">
        <v>0.99225694444444412</v>
      </c>
      <c r="U123" s="142"/>
      <c r="V123" s="164"/>
      <c r="W123" s="97"/>
      <c r="X123" s="67"/>
      <c r="Y123" s="290"/>
      <c r="Z123" s="291"/>
      <c r="AA123" s="166">
        <f t="shared" ref="AA123:AA135" si="57">M123-J123</f>
        <v>-323.18591387525294</v>
      </c>
      <c r="AB123" s="139">
        <f t="shared" ref="AB123:AB135" si="58">M123/J123</f>
        <v>0.90494531944845502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146</v>
      </c>
      <c r="D124" s="301"/>
      <c r="E124" s="145">
        <v>25.03</v>
      </c>
      <c r="F124" s="95">
        <v>573</v>
      </c>
      <c r="G124" s="146">
        <f t="shared" ref="G124:G135" si="59">E124*F124</f>
        <v>14342.19</v>
      </c>
      <c r="H124" s="147">
        <v>2</v>
      </c>
      <c r="I124" s="148">
        <v>5</v>
      </c>
      <c r="J124" s="149">
        <v>3600</v>
      </c>
      <c r="K124" s="150">
        <f>J124/I124</f>
        <v>720</v>
      </c>
      <c r="L124" s="151">
        <v>5</v>
      </c>
      <c r="M124" s="149">
        <f t="shared" ref="M124:M135" si="60">F124/V124*60</f>
        <v>3243.1652323639032</v>
      </c>
      <c r="N124" s="150">
        <f t="shared" si="53"/>
        <v>648.63304647278062</v>
      </c>
      <c r="O124" s="152">
        <f t="shared" si="54"/>
        <v>0</v>
      </c>
      <c r="P124" s="153">
        <f t="shared" si="55"/>
        <v>-71.36695352721938</v>
      </c>
      <c r="Q124" s="154">
        <f t="shared" si="56"/>
        <v>0.90087923121219526</v>
      </c>
      <c r="R124" s="302">
        <f>Q140</f>
        <v>0.90012593014897146</v>
      </c>
      <c r="S124" s="155">
        <v>0.70833333333333337</v>
      </c>
      <c r="T124" s="156">
        <v>0.71569444444444452</v>
      </c>
      <c r="U124" s="157"/>
      <c r="V124" s="158">
        <v>10.6007549837172</v>
      </c>
      <c r="W124" s="156"/>
      <c r="X124" s="167"/>
      <c r="Y124" s="305"/>
      <c r="Z124" s="306"/>
      <c r="AA124" s="169">
        <f t="shared" si="57"/>
        <v>-356.83476763609679</v>
      </c>
      <c r="AB124" s="154">
        <f t="shared" si="58"/>
        <v>0.90087923121219537</v>
      </c>
      <c r="AC124" s="307">
        <f>AB140</f>
        <v>0.90012593014897146</v>
      </c>
    </row>
    <row r="125" spans="1:29" ht="15.75" customHeight="1">
      <c r="A125" s="297"/>
      <c r="B125" s="98" t="s">
        <v>118</v>
      </c>
      <c r="C125" s="292" t="s">
        <v>145</v>
      </c>
      <c r="D125" s="293"/>
      <c r="E125" s="99">
        <v>24.82</v>
      </c>
      <c r="F125" s="100">
        <v>741</v>
      </c>
      <c r="G125" s="101">
        <f t="shared" si="59"/>
        <v>18391.62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3245.4558705559034</v>
      </c>
      <c r="N125" s="104">
        <f t="shared" si="53"/>
        <v>649.09117411118064</v>
      </c>
      <c r="O125" s="106">
        <f t="shared" si="54"/>
        <v>0</v>
      </c>
      <c r="P125" s="107">
        <f t="shared" si="55"/>
        <v>-70.908825888819365</v>
      </c>
      <c r="Q125" s="108">
        <f t="shared" si="56"/>
        <v>0.901515519598862</v>
      </c>
      <c r="R125" s="303"/>
      <c r="S125" s="46">
        <v>0.72569444444444442</v>
      </c>
      <c r="T125" s="47">
        <v>0.7351967592592592</v>
      </c>
      <c r="U125" s="109">
        <v>14.399999999999853</v>
      </c>
      <c r="V125" s="110">
        <v>13.699154070575791</v>
      </c>
      <c r="W125" s="111"/>
      <c r="X125" s="13"/>
      <c r="Y125" s="294"/>
      <c r="Z125" s="295"/>
      <c r="AA125" s="170">
        <f t="shared" si="57"/>
        <v>-354.5441294440966</v>
      </c>
      <c r="AB125" s="108">
        <f t="shared" si="58"/>
        <v>0.901515519598862</v>
      </c>
      <c r="AC125" s="308"/>
    </row>
    <row r="126" spans="1:29" ht="15.75" customHeight="1">
      <c r="A126" s="297"/>
      <c r="B126" s="98" t="s">
        <v>118</v>
      </c>
      <c r="C126" s="292" t="s">
        <v>228</v>
      </c>
      <c r="D126" s="293"/>
      <c r="E126" s="99">
        <v>23.8</v>
      </c>
      <c r="F126" s="100">
        <v>863</v>
      </c>
      <c r="G126" s="101">
        <f t="shared" si="59"/>
        <v>20539.400000000001</v>
      </c>
      <c r="H126" s="26">
        <v>2</v>
      </c>
      <c r="I126" s="102">
        <v>4</v>
      </c>
      <c r="J126" s="103">
        <v>3600</v>
      </c>
      <c r="K126" s="104">
        <f t="shared" si="38"/>
        <v>900</v>
      </c>
      <c r="L126" s="105">
        <v>4</v>
      </c>
      <c r="M126" s="103">
        <f t="shared" si="60"/>
        <v>3216.3991013723453</v>
      </c>
      <c r="N126" s="104">
        <f t="shared" si="53"/>
        <v>804.09977534308632</v>
      </c>
      <c r="O126" s="106">
        <f t="shared" si="54"/>
        <v>0</v>
      </c>
      <c r="P126" s="107">
        <f t="shared" si="55"/>
        <v>-95.900224656913679</v>
      </c>
      <c r="Q126" s="108">
        <f t="shared" si="56"/>
        <v>0.89344419482565152</v>
      </c>
      <c r="R126" s="303"/>
      <c r="S126" s="46">
        <v>0.7451388888888888</v>
      </c>
      <c r="T126" s="47">
        <v>0.75630787037037028</v>
      </c>
      <c r="U126" s="109">
        <v>14.316666666666613</v>
      </c>
      <c r="V126" s="110">
        <v>16.098748435138834</v>
      </c>
      <c r="W126" s="111"/>
      <c r="X126" s="13"/>
      <c r="Y126" s="294"/>
      <c r="Z126" s="295"/>
      <c r="AA126" s="170">
        <f t="shared" si="57"/>
        <v>-383.60089862765471</v>
      </c>
      <c r="AB126" s="108">
        <f t="shared" si="58"/>
        <v>0.89344419482565152</v>
      </c>
      <c r="AC126" s="308"/>
    </row>
    <row r="127" spans="1:29" ht="15.75" customHeight="1">
      <c r="A127" s="297"/>
      <c r="B127" s="98" t="s">
        <v>118</v>
      </c>
      <c r="C127" s="292" t="s">
        <v>194</v>
      </c>
      <c r="D127" s="293"/>
      <c r="E127" s="99">
        <v>30</v>
      </c>
      <c r="F127" s="100">
        <v>853</v>
      </c>
      <c r="G127" s="101">
        <f t="shared" si="59"/>
        <v>25590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3246.3427022921032</v>
      </c>
      <c r="N127" s="104">
        <f t="shared" si="53"/>
        <v>811.58567557302581</v>
      </c>
      <c r="O127" s="106">
        <f t="shared" si="54"/>
        <v>0</v>
      </c>
      <c r="P127" s="107">
        <f t="shared" si="55"/>
        <v>-88.41432442697419</v>
      </c>
      <c r="Q127" s="108">
        <f t="shared" si="56"/>
        <v>0.90176186174780648</v>
      </c>
      <c r="R127" s="303"/>
      <c r="S127" s="46">
        <v>0.76597222222222205</v>
      </c>
      <c r="T127" s="47">
        <v>0.7769097222222221</v>
      </c>
      <c r="U127" s="109">
        <v>13.916666666666551</v>
      </c>
      <c r="V127" s="110">
        <v>15.765433502711836</v>
      </c>
      <c r="W127" s="111"/>
      <c r="X127" s="13"/>
      <c r="Y127" s="294"/>
      <c r="Z127" s="295"/>
      <c r="AA127" s="170">
        <f t="shared" si="57"/>
        <v>-353.65729770789676</v>
      </c>
      <c r="AB127" s="108">
        <f t="shared" si="58"/>
        <v>0.90176186174780648</v>
      </c>
      <c r="AC127" s="308"/>
    </row>
    <row r="128" spans="1:29" ht="15.75" customHeight="1">
      <c r="A128" s="298"/>
      <c r="B128" s="98" t="s">
        <v>118</v>
      </c>
      <c r="C128" s="292" t="s">
        <v>143</v>
      </c>
      <c r="D128" s="293"/>
      <c r="E128" s="99">
        <v>18.18</v>
      </c>
      <c r="F128" s="100">
        <v>896</v>
      </c>
      <c r="G128" s="101">
        <f t="shared" si="59"/>
        <v>16289.279999999999</v>
      </c>
      <c r="H128" s="26">
        <v>2</v>
      </c>
      <c r="I128" s="102">
        <v>3</v>
      </c>
      <c r="J128" s="103">
        <v>3600</v>
      </c>
      <c r="K128" s="104">
        <f t="shared" si="38"/>
        <v>1200</v>
      </c>
      <c r="L128" s="105">
        <v>3</v>
      </c>
      <c r="M128" s="103">
        <f t="shared" si="60"/>
        <v>3245.9634114390842</v>
      </c>
      <c r="N128" s="104">
        <f t="shared" si="53"/>
        <v>1081.987803813028</v>
      </c>
      <c r="O128" s="106">
        <f t="shared" si="54"/>
        <v>0</v>
      </c>
      <c r="P128" s="107">
        <f t="shared" si="55"/>
        <v>-118.01219618697201</v>
      </c>
      <c r="Q128" s="108">
        <f t="shared" si="56"/>
        <v>0.90165650317752333</v>
      </c>
      <c r="R128" s="303"/>
      <c r="S128" s="46">
        <v>0.78680555555555531</v>
      </c>
      <c r="T128" s="47">
        <v>0.79829861111111089</v>
      </c>
      <c r="U128" s="109">
        <v>14.249999999999829</v>
      </c>
      <c r="V128" s="110">
        <v>16.562109052290804</v>
      </c>
      <c r="W128" s="111"/>
      <c r="X128" s="114"/>
      <c r="Y128" s="294"/>
      <c r="Z128" s="295"/>
      <c r="AA128" s="170">
        <f t="shared" si="57"/>
        <v>-354.03658856091579</v>
      </c>
      <c r="AB128" s="108">
        <f t="shared" si="58"/>
        <v>0.90165650317752344</v>
      </c>
      <c r="AC128" s="308"/>
    </row>
    <row r="129" spans="1:29" ht="15.75" customHeight="1">
      <c r="A129" s="298"/>
      <c r="B129" s="98" t="s">
        <v>118</v>
      </c>
      <c r="C129" s="292" t="s">
        <v>137</v>
      </c>
      <c r="D129" s="293"/>
      <c r="E129" s="99">
        <v>16.66</v>
      </c>
      <c r="F129" s="100">
        <v>1797</v>
      </c>
      <c r="G129" s="119">
        <f t="shared" si="59"/>
        <v>29938.02</v>
      </c>
      <c r="H129" s="26">
        <v>2</v>
      </c>
      <c r="I129" s="102">
        <v>5</v>
      </c>
      <c r="J129" s="103">
        <v>3600</v>
      </c>
      <c r="K129" s="104">
        <f t="shared" si="38"/>
        <v>720</v>
      </c>
      <c r="L129" s="105">
        <v>5</v>
      </c>
      <c r="M129" s="103">
        <f t="shared" si="60"/>
        <v>3243.4160250357977</v>
      </c>
      <c r="N129" s="104">
        <f t="shared" si="53"/>
        <v>648.68320500715959</v>
      </c>
      <c r="O129" s="106">
        <f t="shared" si="54"/>
        <v>0</v>
      </c>
      <c r="P129" s="107">
        <f t="shared" si="55"/>
        <v>-71.316794992840414</v>
      </c>
      <c r="Q129" s="108">
        <f t="shared" si="56"/>
        <v>0.9009488958432772</v>
      </c>
      <c r="R129" s="303"/>
      <c r="S129" s="46">
        <v>0.80763888888888857</v>
      </c>
      <c r="T129" s="118">
        <v>0.83071759259259226</v>
      </c>
      <c r="U129" s="109">
        <v>13.449999999999864</v>
      </c>
      <c r="V129" s="110">
        <v>33.242729014021563</v>
      </c>
      <c r="W129" s="111"/>
      <c r="X129" s="49"/>
      <c r="Y129" s="294"/>
      <c r="Z129" s="295"/>
      <c r="AA129" s="170">
        <f t="shared" si="57"/>
        <v>-356.5839749642023</v>
      </c>
      <c r="AB129" s="108">
        <f t="shared" si="58"/>
        <v>0.90094889584327709</v>
      </c>
      <c r="AC129" s="308"/>
    </row>
    <row r="130" spans="1:29" ht="15.75" customHeight="1">
      <c r="A130" s="298"/>
      <c r="B130" s="98" t="s">
        <v>118</v>
      </c>
      <c r="C130" s="292" t="s">
        <v>146</v>
      </c>
      <c r="D130" s="293"/>
      <c r="E130" s="99">
        <v>25.03</v>
      </c>
      <c r="F130" s="100">
        <v>589</v>
      </c>
      <c r="G130" s="119">
        <f t="shared" si="59"/>
        <v>14742.67</v>
      </c>
      <c r="H130" s="26"/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3240.1087436999578</v>
      </c>
      <c r="N130" s="104">
        <f t="shared" si="53"/>
        <v>648.02174873999161</v>
      </c>
      <c r="O130" s="121">
        <f t="shared" si="54"/>
        <v>0</v>
      </c>
      <c r="P130" s="122">
        <f t="shared" si="55"/>
        <v>-71.978251260008392</v>
      </c>
      <c r="Q130" s="123">
        <f t="shared" si="56"/>
        <v>0.90003020658332167</v>
      </c>
      <c r="R130" s="303"/>
      <c r="S130" s="46">
        <v>0.8409722222222219</v>
      </c>
      <c r="T130" s="118">
        <v>0.84854166666666631</v>
      </c>
      <c r="U130" s="109">
        <v>14.766666666666683</v>
      </c>
      <c r="V130" s="110">
        <v>10.907041335793071</v>
      </c>
      <c r="W130" s="111"/>
      <c r="X130" s="114"/>
      <c r="Y130" s="294"/>
      <c r="Z130" s="295"/>
      <c r="AA130" s="170">
        <f t="shared" si="57"/>
        <v>-359.89125630004219</v>
      </c>
      <c r="AB130" s="108">
        <f t="shared" si="58"/>
        <v>0.90003020658332167</v>
      </c>
      <c r="AC130" s="308"/>
    </row>
    <row r="131" spans="1:29" ht="15.75" customHeight="1">
      <c r="A131" s="298"/>
      <c r="B131" s="98" t="s">
        <v>118</v>
      </c>
      <c r="C131" s="292" t="s">
        <v>145</v>
      </c>
      <c r="D131" s="293"/>
      <c r="E131" s="99">
        <v>24.82</v>
      </c>
      <c r="F131" s="100">
        <v>866</v>
      </c>
      <c r="G131" s="119">
        <f t="shared" si="59"/>
        <v>21494.12</v>
      </c>
      <c r="H131" s="26"/>
      <c r="I131" s="102">
        <v>5</v>
      </c>
      <c r="J131" s="103">
        <v>3600</v>
      </c>
      <c r="K131" s="104">
        <f t="shared" si="38"/>
        <v>720</v>
      </c>
      <c r="L131" s="116">
        <v>5</v>
      </c>
      <c r="M131" s="103">
        <f t="shared" si="60"/>
        <v>3245.4558705559039</v>
      </c>
      <c r="N131" s="104">
        <f t="shared" si="53"/>
        <v>649.09117411118075</v>
      </c>
      <c r="O131" s="121">
        <f t="shared" si="54"/>
        <v>0</v>
      </c>
      <c r="P131" s="122">
        <f t="shared" si="55"/>
        <v>-70.908825888819251</v>
      </c>
      <c r="Q131" s="123">
        <f t="shared" si="56"/>
        <v>0.90151551959886211</v>
      </c>
      <c r="R131" s="303"/>
      <c r="S131" s="46">
        <v>0.85763888888888851</v>
      </c>
      <c r="T131" s="118">
        <v>0.86874999999999958</v>
      </c>
      <c r="U131" s="109">
        <v>13.099999999999969</v>
      </c>
      <c r="V131" s="110">
        <v>16.01007749678628</v>
      </c>
      <c r="W131" s="111"/>
      <c r="X131" s="114"/>
      <c r="Y131" s="294"/>
      <c r="Z131" s="295"/>
      <c r="AA131" s="170">
        <f t="shared" si="57"/>
        <v>-354.54412944409614</v>
      </c>
      <c r="AB131" s="108">
        <f t="shared" si="58"/>
        <v>0.90151551959886222</v>
      </c>
      <c r="AC131" s="308"/>
    </row>
    <row r="132" spans="1:29" ht="15.75" customHeight="1">
      <c r="A132" s="298"/>
      <c r="B132" s="98" t="s">
        <v>118</v>
      </c>
      <c r="C132" s="292" t="s">
        <v>228</v>
      </c>
      <c r="D132" s="293"/>
      <c r="E132" s="99">
        <v>23.8</v>
      </c>
      <c r="F132" s="100">
        <v>1319</v>
      </c>
      <c r="G132" s="119">
        <f t="shared" si="59"/>
        <v>31392.2</v>
      </c>
      <c r="H132" s="26"/>
      <c r="I132" s="102">
        <v>4</v>
      </c>
      <c r="J132" s="103">
        <v>3600</v>
      </c>
      <c r="K132" s="104">
        <f t="shared" si="38"/>
        <v>900</v>
      </c>
      <c r="L132" s="116">
        <v>4</v>
      </c>
      <c r="M132" s="103">
        <f t="shared" si="60"/>
        <v>3219.0156389028698</v>
      </c>
      <c r="N132" s="104">
        <f t="shared" si="53"/>
        <v>804.75390972571745</v>
      </c>
      <c r="O132" s="121">
        <f t="shared" si="54"/>
        <v>0</v>
      </c>
      <c r="P132" s="122">
        <f t="shared" si="55"/>
        <v>-95.246090274282551</v>
      </c>
      <c r="Q132" s="123">
        <f t="shared" si="56"/>
        <v>0.89417101080635275</v>
      </c>
      <c r="R132" s="303"/>
      <c r="S132" s="46">
        <v>0.87916666666666621</v>
      </c>
      <c r="T132" s="118">
        <v>0.89623842592592551</v>
      </c>
      <c r="U132" s="109">
        <v>14.999999999999947</v>
      </c>
      <c r="V132" s="110">
        <v>24.585155487773001</v>
      </c>
      <c r="W132" s="124"/>
      <c r="X132" s="125"/>
      <c r="Y132" s="294"/>
      <c r="Z132" s="295"/>
      <c r="AA132" s="170">
        <f t="shared" si="57"/>
        <v>-380.9843610971302</v>
      </c>
      <c r="AB132" s="108">
        <f t="shared" si="58"/>
        <v>0.89417101080635275</v>
      </c>
      <c r="AC132" s="308"/>
    </row>
    <row r="133" spans="1:29" ht="15.75" customHeight="1">
      <c r="A133" s="298"/>
      <c r="B133" s="98" t="s">
        <v>118</v>
      </c>
      <c r="C133" s="292" t="s">
        <v>194</v>
      </c>
      <c r="D133" s="293"/>
      <c r="E133" s="99">
        <v>30</v>
      </c>
      <c r="F133" s="100">
        <v>1126</v>
      </c>
      <c r="G133" s="119">
        <f t="shared" si="59"/>
        <v>33780</v>
      </c>
      <c r="H133" s="60"/>
      <c r="I133" s="102">
        <v>4</v>
      </c>
      <c r="J133" s="103">
        <v>3600</v>
      </c>
      <c r="K133" s="104">
        <f t="shared" si="38"/>
        <v>900</v>
      </c>
      <c r="L133" s="116">
        <v>4</v>
      </c>
      <c r="M133" s="103">
        <f t="shared" si="60"/>
        <v>3246.3427022921037</v>
      </c>
      <c r="N133" s="104">
        <f t="shared" si="53"/>
        <v>811.58567557302592</v>
      </c>
      <c r="O133" s="121">
        <f t="shared" si="54"/>
        <v>0</v>
      </c>
      <c r="P133" s="122">
        <f t="shared" si="55"/>
        <v>-88.414324426974076</v>
      </c>
      <c r="Q133" s="123">
        <f t="shared" si="56"/>
        <v>0.90176186174780659</v>
      </c>
      <c r="R133" s="303"/>
      <c r="S133" s="46">
        <v>0.90624999999999956</v>
      </c>
      <c r="T133" s="118">
        <v>0.92069444444444404</v>
      </c>
      <c r="U133" s="109">
        <v>14.416666666666629</v>
      </c>
      <c r="V133" s="110">
        <v>20.811111517061576</v>
      </c>
      <c r="W133" s="124"/>
      <c r="X133" s="125"/>
      <c r="Y133" s="294"/>
      <c r="Z133" s="295"/>
      <c r="AA133" s="170">
        <f t="shared" si="57"/>
        <v>-353.6572977078963</v>
      </c>
      <c r="AB133" s="108">
        <f t="shared" si="58"/>
        <v>0.90176186174780659</v>
      </c>
      <c r="AC133" s="308"/>
    </row>
    <row r="134" spans="1:29" ht="15.75" customHeight="1">
      <c r="A134" s="298"/>
      <c r="B134" s="98" t="s">
        <v>118</v>
      </c>
      <c r="C134" s="292" t="s">
        <v>143</v>
      </c>
      <c r="D134" s="293"/>
      <c r="E134" s="99">
        <v>18.18</v>
      </c>
      <c r="F134" s="100">
        <v>1273</v>
      </c>
      <c r="G134" s="119">
        <f t="shared" si="59"/>
        <v>23143.14</v>
      </c>
      <c r="H134" s="60"/>
      <c r="I134" s="102">
        <v>3</v>
      </c>
      <c r="J134" s="103">
        <v>3600</v>
      </c>
      <c r="K134" s="104">
        <f t="shared" si="38"/>
        <v>1200</v>
      </c>
      <c r="L134" s="116">
        <v>3</v>
      </c>
      <c r="M134" s="103">
        <f t="shared" si="60"/>
        <v>3245.9634114390838</v>
      </c>
      <c r="N134" s="104">
        <f t="shared" si="53"/>
        <v>1081.987803813028</v>
      </c>
      <c r="O134" s="121">
        <f t="shared" si="54"/>
        <v>0</v>
      </c>
      <c r="P134" s="122">
        <f t="shared" si="55"/>
        <v>-118.01219618697201</v>
      </c>
      <c r="Q134" s="123">
        <f t="shared" si="56"/>
        <v>0.90165650317752333</v>
      </c>
      <c r="R134" s="303"/>
      <c r="S134" s="46">
        <v>0.93055555555555503</v>
      </c>
      <c r="T134" s="118">
        <v>0.94688657407407351</v>
      </c>
      <c r="U134" s="109">
        <v>14.199999999999822</v>
      </c>
      <c r="V134" s="110">
        <v>23.530764312015844</v>
      </c>
      <c r="W134" s="124"/>
      <c r="X134" s="125"/>
      <c r="Y134" s="294"/>
      <c r="Z134" s="295"/>
      <c r="AA134" s="170">
        <f t="shared" si="57"/>
        <v>-354.03658856091624</v>
      </c>
      <c r="AB134" s="108">
        <f t="shared" si="58"/>
        <v>0.90165650317752322</v>
      </c>
      <c r="AC134" s="308"/>
    </row>
    <row r="135" spans="1:29" ht="15.75" customHeight="1">
      <c r="A135" s="298"/>
      <c r="B135" s="98" t="s">
        <v>118</v>
      </c>
      <c r="C135" s="292" t="s">
        <v>137</v>
      </c>
      <c r="D135" s="293"/>
      <c r="E135" s="99">
        <v>16.66</v>
      </c>
      <c r="F135" s="100">
        <v>2796</v>
      </c>
      <c r="G135" s="119">
        <f t="shared" si="59"/>
        <v>46581.36</v>
      </c>
      <c r="H135" s="60"/>
      <c r="I135" s="102">
        <v>5</v>
      </c>
      <c r="J135" s="103">
        <v>3600</v>
      </c>
      <c r="K135" s="104">
        <f t="shared" si="38"/>
        <v>720</v>
      </c>
      <c r="L135" s="116">
        <v>5</v>
      </c>
      <c r="M135" s="103">
        <f t="shared" si="60"/>
        <v>3247.8114724865054</v>
      </c>
      <c r="N135" s="104">
        <f t="shared" si="53"/>
        <v>649.56229449730108</v>
      </c>
      <c r="O135" s="121">
        <f t="shared" si="54"/>
        <v>0</v>
      </c>
      <c r="P135" s="122">
        <f t="shared" si="55"/>
        <v>-70.437705502698918</v>
      </c>
      <c r="Q135" s="123">
        <f t="shared" si="56"/>
        <v>0.90216985346847367</v>
      </c>
      <c r="R135" s="303"/>
      <c r="S135" s="46">
        <v>0.95624999999999938</v>
      </c>
      <c r="T135" s="118">
        <v>0.99211805555555488</v>
      </c>
      <c r="U135" s="109">
        <v>13.483333333333256</v>
      </c>
      <c r="V135" s="110">
        <v>51.653244475906703</v>
      </c>
      <c r="W135" s="124"/>
      <c r="X135" s="125"/>
      <c r="Y135" s="294"/>
      <c r="Z135" s="295"/>
      <c r="AA135" s="170">
        <f t="shared" si="57"/>
        <v>-352.18852751349459</v>
      </c>
      <c r="AB135" s="108">
        <f t="shared" si="58"/>
        <v>0.90216985346847367</v>
      </c>
      <c r="AC135" s="308"/>
    </row>
    <row r="136" spans="1:29" ht="15.75" customHeight="1">
      <c r="A136" s="298"/>
      <c r="B136" s="98"/>
      <c r="C136" s="292"/>
      <c r="D136" s="293"/>
      <c r="E136" s="99"/>
      <c r="F136" s="100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24"/>
      <c r="X136" s="125"/>
      <c r="Y136" s="294"/>
      <c r="Z136" s="295"/>
      <c r="AA136" s="170"/>
      <c r="AB136" s="108"/>
      <c r="AC136" s="308"/>
    </row>
    <row r="137" spans="1:29" ht="15.75" customHeight="1">
      <c r="A137" s="298"/>
      <c r="B137" s="98"/>
      <c r="C137" s="292"/>
      <c r="D137" s="293"/>
      <c r="E137" s="99"/>
      <c r="F137" s="100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11"/>
      <c r="X137" s="114"/>
      <c r="Y137" s="294"/>
      <c r="Z137" s="295"/>
      <c r="AA137" s="170"/>
      <c r="AB137" s="108"/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4.333333333333333</v>
      </c>
      <c r="J140" s="135">
        <f t="shared" si="61"/>
        <v>3600</v>
      </c>
      <c r="K140" s="136">
        <f t="shared" ref="K140" si="62">J140/I140</f>
        <v>830.76923076923083</v>
      </c>
      <c r="L140" s="134">
        <f t="shared" ref="L140:M140" si="63">AVERAGE(L124:L139)</f>
        <v>4.333333333333333</v>
      </c>
      <c r="M140" s="135">
        <f t="shared" si="63"/>
        <v>3240.4533485362972</v>
      </c>
      <c r="N140" s="136">
        <f>M140/L140</f>
        <v>747.79692658529939</v>
      </c>
      <c r="O140" s="137">
        <f>L140-I140</f>
        <v>0</v>
      </c>
      <c r="P140" s="138">
        <f>N140-K140</f>
        <v>-82.972304183931442</v>
      </c>
      <c r="Q140" s="139">
        <f>N140/K140</f>
        <v>0.90012593014897146</v>
      </c>
      <c r="R140" s="304"/>
      <c r="S140" s="140">
        <v>0.70833333333333337</v>
      </c>
      <c r="T140" s="141">
        <v>0.99211805555555488</v>
      </c>
      <c r="U140" s="142"/>
      <c r="V140" s="164"/>
      <c r="W140" s="165"/>
      <c r="X140" s="136"/>
      <c r="Y140" s="290"/>
      <c r="Z140" s="291"/>
      <c r="AA140" s="172">
        <f>M140-J140</f>
        <v>-359.5466514637028</v>
      </c>
      <c r="AB140" s="139">
        <f>M140/J140</f>
        <v>0.90012593014897146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8AE87D0A-8842-4076-B256-93BEE50C2D0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C651-82D6-446E-8FBE-A3F3246A8BAE}">
  <sheetPr codeName="工作表66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41" sqref="L4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55833</v>
      </c>
      <c r="E1" s="86" t="s">
        <v>3</v>
      </c>
      <c r="F1" s="87">
        <f>SUM(G5:G140)</f>
        <v>2466695.58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46269</v>
      </c>
      <c r="B2" s="348"/>
      <c r="C2" s="90" t="s">
        <v>40</v>
      </c>
      <c r="D2" s="91">
        <f>AVERAGE(N21,N38,N55,N72,N89,N106,N123,N140)</f>
        <v>206.96814668915502</v>
      </c>
      <c r="E2" s="91" t="s">
        <v>91</v>
      </c>
      <c r="F2" s="92">
        <f>F1/D1</f>
        <v>44.179886088872173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27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3492</v>
      </c>
      <c r="G5" s="146">
        <f t="shared" ref="G5:G7" si="0">E5*F5</f>
        <v>68792.399999999994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1083.447288176849</v>
      </c>
      <c r="N5" s="150">
        <f>M5/L5</f>
        <v>83.342099090526844</v>
      </c>
      <c r="O5" s="152">
        <f>L5-I5</f>
        <v>0</v>
      </c>
      <c r="P5" s="153">
        <f>N5-K5</f>
        <v>-8.9655932171654626</v>
      </c>
      <c r="Q5" s="154">
        <f>N5/K5</f>
        <v>0.90287274014737418</v>
      </c>
      <c r="R5" s="302">
        <f>Q21</f>
        <v>0.90225240005143781</v>
      </c>
      <c r="S5" s="155">
        <v>0.25</v>
      </c>
      <c r="T5" s="156">
        <v>0.38428240740740738</v>
      </c>
      <c r="U5" s="157"/>
      <c r="V5" s="158">
        <v>193.38273516985393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-116.55271182315096</v>
      </c>
      <c r="AF5" s="130">
        <f>M5/J5</f>
        <v>0.90287274014737418</v>
      </c>
      <c r="AG5" s="381">
        <f>AF21</f>
        <v>0.90225240005143792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2215</v>
      </c>
      <c r="G6" s="101">
        <f t="shared" si="0"/>
        <v>124992.45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1805.9548219448384</v>
      </c>
      <c r="N6" s="104">
        <f>M6/L6</f>
        <v>75.248117581034933</v>
      </c>
      <c r="O6" s="106">
        <f>L6-I6</f>
        <v>0</v>
      </c>
      <c r="P6" s="107">
        <f>N6-K6</f>
        <v>-8.0852157522983958</v>
      </c>
      <c r="Q6" s="108">
        <f>N6/K6</f>
        <v>0.90297741097241924</v>
      </c>
      <c r="R6" s="303"/>
      <c r="S6" s="46">
        <v>0.3881944444444444</v>
      </c>
      <c r="T6" s="47">
        <v>0.43929398148148141</v>
      </c>
      <c r="U6" s="109">
        <v>5.633333333333308</v>
      </c>
      <c r="V6" s="110">
        <v>73.589880757304641</v>
      </c>
      <c r="W6" s="111">
        <v>0.43929398148148141</v>
      </c>
      <c r="X6" s="114">
        <v>0.47777777777777769</v>
      </c>
      <c r="Y6" s="12"/>
      <c r="Z6" s="196"/>
      <c r="AA6" s="294"/>
      <c r="AB6" s="295"/>
      <c r="AC6" s="12">
        <v>2</v>
      </c>
      <c r="AD6" s="196"/>
      <c r="AE6" s="115">
        <f>M6-J6</f>
        <v>-194.04517805516161</v>
      </c>
      <c r="AF6" s="108">
        <f>M6/J6</f>
        <v>0.90297741097241924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2969</v>
      </c>
      <c r="G7" s="101">
        <f t="shared" si="0"/>
        <v>176714.88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1802.3103701457892</v>
      </c>
      <c r="N7" s="104">
        <f>M7/L7</f>
        <v>75.096265422741212</v>
      </c>
      <c r="O7" s="106">
        <f>L7-I7</f>
        <v>0</v>
      </c>
      <c r="P7" s="107">
        <f>N7-K7</f>
        <v>-8.237067910592117</v>
      </c>
      <c r="Q7" s="108">
        <f>N7/K7</f>
        <v>0.9011551850728946</v>
      </c>
      <c r="R7" s="303"/>
      <c r="S7" s="46">
        <v>0.47777777777777769</v>
      </c>
      <c r="T7" s="47">
        <v>0.54641203703703689</v>
      </c>
      <c r="U7" s="109">
        <v>55.416666666666643</v>
      </c>
      <c r="V7" s="110">
        <v>98.83980192911514</v>
      </c>
      <c r="W7" s="111"/>
      <c r="X7" s="114"/>
      <c r="Y7" s="12"/>
      <c r="Z7" s="196"/>
      <c r="AA7" s="294"/>
      <c r="AB7" s="295"/>
      <c r="AC7" s="12">
        <v>2</v>
      </c>
      <c r="AD7" s="196"/>
      <c r="AE7" s="115">
        <f>M7-J7</f>
        <v>-197.68962985421081</v>
      </c>
      <c r="AF7" s="108">
        <f>M7/J7</f>
        <v>0.9011551850728946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1563.9041600891589</v>
      </c>
      <c r="N21" s="136">
        <f t="shared" ref="N21:N27" si="5">M21/L21</f>
        <v>76.913319348647164</v>
      </c>
      <c r="O21" s="137">
        <f t="shared" ref="O21:O27" si="6">L21-I21</f>
        <v>0</v>
      </c>
      <c r="P21" s="138">
        <f t="shared" ref="P21:P27" si="7">N21-K21</f>
        <v>-8.3325822906971041</v>
      </c>
      <c r="Q21" s="139">
        <f t="shared" ref="Q21:Q27" si="8">N21/K21</f>
        <v>0.90225240005143781</v>
      </c>
      <c r="R21" s="304"/>
      <c r="S21" s="140">
        <v>0.25</v>
      </c>
      <c r="T21" s="141">
        <v>0.54641203703703689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8</v>
      </c>
      <c r="AD21" s="178">
        <f>SUM(AD5:AD20)</f>
        <v>0</v>
      </c>
      <c r="AE21" s="166">
        <f t="shared" ref="AE21:AE27" si="9">M21-J21</f>
        <v>-169.42917324417431</v>
      </c>
      <c r="AF21" s="139">
        <f t="shared" ref="AF21:AF27" si="10">M21/J21</f>
        <v>0.90225240005143792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1548</v>
      </c>
      <c r="G22" s="146">
        <f t="shared" ref="G22:G27" si="11">E22*F22</f>
        <v>56424.600000000006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1896.8483422374982</v>
      </c>
      <c r="N22" s="150">
        <f t="shared" si="5"/>
        <v>94.842417111874909</v>
      </c>
      <c r="O22" s="152">
        <f t="shared" si="6"/>
        <v>0</v>
      </c>
      <c r="P22" s="153">
        <f t="shared" si="7"/>
        <v>-10.157582888125091</v>
      </c>
      <c r="Q22" s="154">
        <f t="shared" si="8"/>
        <v>0.90326111535118958</v>
      </c>
      <c r="R22" s="302">
        <f>Q38</f>
        <v>0.90359015486557215</v>
      </c>
      <c r="S22" s="155">
        <v>0.25</v>
      </c>
      <c r="T22" s="156">
        <v>0.28399305555555554</v>
      </c>
      <c r="U22" s="157"/>
      <c r="V22" s="158">
        <v>48.965432782275009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-203.15165776250183</v>
      </c>
      <c r="AF22" s="154">
        <f t="shared" si="10"/>
        <v>0.90326111535118958</v>
      </c>
      <c r="AG22" s="374">
        <f>AF38</f>
        <v>0.91105784209586593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703</v>
      </c>
      <c r="G23" s="101">
        <f t="shared" si="11"/>
        <v>36162.32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03"/>
      <c r="S23" s="46">
        <v>0.28680555555555554</v>
      </c>
      <c r="T23" s="47">
        <v>0.30305555555555552</v>
      </c>
      <c r="U23" s="109">
        <v>5</v>
      </c>
      <c r="V23" s="110">
        <v>23.402508128944419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1006</v>
      </c>
      <c r="G24" s="101">
        <f t="shared" si="11"/>
        <v>43539.68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1626.4049246155505</v>
      </c>
      <c r="N24" s="104">
        <f t="shared" si="5"/>
        <v>77.447853553121448</v>
      </c>
      <c r="O24" s="106">
        <f t="shared" si="6"/>
        <v>0</v>
      </c>
      <c r="P24" s="107">
        <f t="shared" si="7"/>
        <v>-8.2664321611642606</v>
      </c>
      <c r="Q24" s="108">
        <f t="shared" si="8"/>
        <v>0.90355829145308364</v>
      </c>
      <c r="R24" s="303"/>
      <c r="S24" s="46">
        <v>0.30624999999999997</v>
      </c>
      <c r="T24" s="47">
        <v>0.33201388888888883</v>
      </c>
      <c r="U24" s="109">
        <v>4.5999999999999996</v>
      </c>
      <c r="V24" s="110">
        <v>37.112529042709269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-173.5950753844495</v>
      </c>
      <c r="AF24" s="108">
        <f t="shared" si="10"/>
        <v>0.90355829145308364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1678</v>
      </c>
      <c r="G25" s="101">
        <f t="shared" si="11"/>
        <v>102509.02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1804.2208297322429</v>
      </c>
      <c r="N25" s="104">
        <f t="shared" si="5"/>
        <v>90.211041486612146</v>
      </c>
      <c r="O25" s="106">
        <f t="shared" si="6"/>
        <v>0</v>
      </c>
      <c r="P25" s="107">
        <f t="shared" si="7"/>
        <v>-9.7889585133878541</v>
      </c>
      <c r="Q25" s="108">
        <f t="shared" si="8"/>
        <v>0.90211041486612142</v>
      </c>
      <c r="R25" s="303"/>
      <c r="S25" s="46">
        <v>0.33611111111111108</v>
      </c>
      <c r="T25" s="47">
        <v>0.37486111111111109</v>
      </c>
      <c r="U25" s="109">
        <v>5.900000000000043</v>
      </c>
      <c r="V25" s="110">
        <v>55.802481792066168</v>
      </c>
      <c r="W25" s="111"/>
      <c r="X25" s="114"/>
      <c r="Y25" s="12"/>
      <c r="Z25" s="196"/>
      <c r="AA25" s="294"/>
      <c r="AB25" s="295"/>
      <c r="AC25" s="12">
        <v>1</v>
      </c>
      <c r="AD25" s="196"/>
      <c r="AE25" s="115">
        <f t="shared" si="9"/>
        <v>-195.77917026775708</v>
      </c>
      <c r="AF25" s="108">
        <f t="shared" si="10"/>
        <v>0.90211041486612142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1627</v>
      </c>
      <c r="G26" s="101">
        <f t="shared" si="11"/>
        <v>87467.51999999999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1804.8443887848198</v>
      </c>
      <c r="N26" s="104">
        <f t="shared" si="5"/>
        <v>90.242219439240984</v>
      </c>
      <c r="O26" s="106">
        <f t="shared" si="6"/>
        <v>0</v>
      </c>
      <c r="P26" s="107">
        <f t="shared" si="7"/>
        <v>-9.7577805607590165</v>
      </c>
      <c r="Q26" s="108">
        <f t="shared" si="8"/>
        <v>0.90242219439240978</v>
      </c>
      <c r="R26" s="303"/>
      <c r="S26" s="46">
        <v>0.37847222222222221</v>
      </c>
      <c r="T26" s="47">
        <v>0.4160300925925926</v>
      </c>
      <c r="U26" s="109">
        <v>5.2000000000000135</v>
      </c>
      <c r="V26" s="110">
        <v>54.087765464216211</v>
      </c>
      <c r="W26" s="111">
        <v>0.4160300925925926</v>
      </c>
      <c r="X26" s="114">
        <v>0.45555555555555549</v>
      </c>
      <c r="Y26" s="12"/>
      <c r="Z26" s="196"/>
      <c r="AA26" s="294"/>
      <c r="AB26" s="295"/>
      <c r="AC26" s="12">
        <v>1</v>
      </c>
      <c r="AD26" s="196"/>
      <c r="AE26" s="115">
        <f t="shared" si="9"/>
        <v>-195.15561121518022</v>
      </c>
      <c r="AF26" s="108">
        <f t="shared" si="10"/>
        <v>0.90242219439240989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1424</v>
      </c>
      <c r="G27" s="119">
        <f t="shared" si="11"/>
        <v>42677.279999999999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0.45555555555555549</v>
      </c>
      <c r="T27" s="118">
        <v>0.47813657407407401</v>
      </c>
      <c r="U27" s="109">
        <v>56.916666666666558</v>
      </c>
      <c r="V27" s="110">
        <v>32.528315700845624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1926.8873360327564</v>
      </c>
      <c r="N38" s="136">
        <f t="shared" ref="N38:N44" si="16">M38/L38</f>
        <v>94.764950952430652</v>
      </c>
      <c r="O38" s="137">
        <f t="shared" ref="O38:O44" si="17">L38-I38</f>
        <v>0.1666666666666643</v>
      </c>
      <c r="P38" s="138">
        <f t="shared" ref="P38:P44" si="18">N38-K38</f>
        <v>-10.111082105420579</v>
      </c>
      <c r="Q38" s="139">
        <f t="shared" ref="Q38:Q44" si="19">N38/K38</f>
        <v>0.90359015486557215</v>
      </c>
      <c r="R38" s="304"/>
      <c r="S38" s="140">
        <v>0.25</v>
      </c>
      <c r="T38" s="141">
        <v>0.47813657407407401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4</v>
      </c>
      <c r="AD38" s="178">
        <f>SUM(AD22:AD37)</f>
        <v>0</v>
      </c>
      <c r="AE38" s="166">
        <f t="shared" ref="AE38:AE44" si="20">M38-J38</f>
        <v>-188.11266396724363</v>
      </c>
      <c r="AF38" s="139">
        <f t="shared" ref="AF38:AF44" si="21">M38/J38</f>
        <v>0.91105784209586593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1699</v>
      </c>
      <c r="G39" s="146">
        <f t="shared" ref="G39:G44" si="22">E39*F39</f>
        <v>121563.45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1805.4185926713988</v>
      </c>
      <c r="N39" s="150">
        <f t="shared" si="16"/>
        <v>82.064481485063581</v>
      </c>
      <c r="O39" s="152">
        <f t="shared" si="17"/>
        <v>0</v>
      </c>
      <c r="P39" s="153">
        <f t="shared" si="18"/>
        <v>-8.8446094240273254</v>
      </c>
      <c r="Q39" s="154">
        <f t="shared" si="19"/>
        <v>0.90270929633569941</v>
      </c>
      <c r="R39" s="302">
        <f>Q55</f>
        <v>0.90297397963070292</v>
      </c>
      <c r="S39" s="155">
        <v>0.25</v>
      </c>
      <c r="T39" s="156">
        <v>0.28920138888888891</v>
      </c>
      <c r="U39" s="157"/>
      <c r="V39" s="158">
        <v>56.463360028415266</v>
      </c>
      <c r="W39" s="156"/>
      <c r="X39" s="167"/>
      <c r="Y39" s="12"/>
      <c r="Z39" s="196"/>
      <c r="AA39" s="305"/>
      <c r="AB39" s="306"/>
      <c r="AC39" s="12">
        <v>1</v>
      </c>
      <c r="AD39" s="196"/>
      <c r="AE39" s="113">
        <f t="shared" si="20"/>
        <v>-194.58140732860124</v>
      </c>
      <c r="AF39" s="154">
        <f t="shared" si="21"/>
        <v>0.90270929633569941</v>
      </c>
      <c r="AG39" s="307">
        <f>AF55</f>
        <v>0.90297397963070292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1661</v>
      </c>
      <c r="G40" s="101">
        <f t="shared" si="22"/>
        <v>98895.94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1807.8144544876116</v>
      </c>
      <c r="N40" s="104">
        <f t="shared" si="16"/>
        <v>78.600628455983113</v>
      </c>
      <c r="O40" s="106">
        <f t="shared" si="17"/>
        <v>0</v>
      </c>
      <c r="P40" s="107">
        <f t="shared" si="18"/>
        <v>-8.3558932831473243</v>
      </c>
      <c r="Q40" s="108">
        <f t="shared" si="19"/>
        <v>0.90390722724380579</v>
      </c>
      <c r="R40" s="303"/>
      <c r="S40" s="46">
        <v>0.29305555555555551</v>
      </c>
      <c r="T40" s="47">
        <v>0.33133101851851848</v>
      </c>
      <c r="U40" s="109">
        <v>5.5499999999999083</v>
      </c>
      <c r="V40" s="110">
        <v>55.127338844210435</v>
      </c>
      <c r="W40" s="111"/>
      <c r="X40" s="114"/>
      <c r="Y40" s="12"/>
      <c r="Z40" s="196"/>
      <c r="AA40" s="294"/>
      <c r="AB40" s="295"/>
      <c r="AC40" s="12">
        <v>1</v>
      </c>
      <c r="AD40" s="196"/>
      <c r="AE40" s="115">
        <f t="shared" si="20"/>
        <v>-192.18554551238844</v>
      </c>
      <c r="AF40" s="108">
        <f t="shared" si="21"/>
        <v>0.90390722724380579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920</v>
      </c>
      <c r="G41" s="101">
        <f t="shared" si="22"/>
        <v>58806.400000000001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1808.7665741879898</v>
      </c>
      <c r="N41" s="104">
        <f t="shared" si="16"/>
        <v>75.365273924499576</v>
      </c>
      <c r="O41" s="106">
        <f t="shared" si="17"/>
        <v>0</v>
      </c>
      <c r="P41" s="107">
        <f t="shared" si="18"/>
        <v>-7.9680594088337529</v>
      </c>
      <c r="Q41" s="108">
        <f t="shared" si="19"/>
        <v>0.90438328709399496</v>
      </c>
      <c r="R41" s="303"/>
      <c r="S41" s="46">
        <v>0.33472222222222214</v>
      </c>
      <c r="T41" s="47">
        <v>0.35591435185185177</v>
      </c>
      <c r="U41" s="109">
        <v>4.8833333333332707</v>
      </c>
      <c r="V41" s="110">
        <v>30.518034105523515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-191.23342581201018</v>
      </c>
      <c r="AF41" s="108">
        <f t="shared" si="21"/>
        <v>0.90438328709399496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785</v>
      </c>
      <c r="G42" s="101">
        <f t="shared" si="22"/>
        <v>54369.100000000006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1801.7883548287293</v>
      </c>
      <c r="N42" s="104">
        <f t="shared" si="16"/>
        <v>75.074514784530393</v>
      </c>
      <c r="O42" s="106">
        <f t="shared" si="17"/>
        <v>0</v>
      </c>
      <c r="P42" s="107">
        <f t="shared" si="18"/>
        <v>-8.2588185488029353</v>
      </c>
      <c r="Q42" s="108">
        <f t="shared" si="19"/>
        <v>0.90089417741436473</v>
      </c>
      <c r="R42" s="303"/>
      <c r="S42" s="46">
        <v>0.35972222222222211</v>
      </c>
      <c r="T42" s="47">
        <v>0.37787037037037025</v>
      </c>
      <c r="U42" s="109">
        <v>5.4833333333332845</v>
      </c>
      <c r="V42" s="110">
        <v>26.140695089838747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-198.21164517127067</v>
      </c>
      <c r="AF42" s="108">
        <f t="shared" si="21"/>
        <v>0.90089417741436462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1358</v>
      </c>
      <c r="G43" s="101">
        <f t="shared" si="22"/>
        <v>93919.28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1805.9503980056711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03"/>
      <c r="S43" s="46">
        <v>0.38124999999999987</v>
      </c>
      <c r="T43" s="47">
        <v>0.41258101851851836</v>
      </c>
      <c r="U43" s="109">
        <v>4.8666666666666547</v>
      </c>
      <c r="V43" s="110">
        <v>45.117518227510104</v>
      </c>
      <c r="W43" s="111"/>
      <c r="X43" s="114"/>
      <c r="Y43" s="12"/>
      <c r="Z43" s="196"/>
      <c r="AA43" s="294"/>
      <c r="AB43" s="295"/>
      <c r="AC43" s="12">
        <v>1</v>
      </c>
      <c r="AD43" s="196"/>
      <c r="AE43" s="115">
        <f t="shared" si="20"/>
        <v>-194.0496019943289</v>
      </c>
      <c r="AF43" s="108">
        <f t="shared" si="21"/>
        <v>0.90297519900283552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1839</v>
      </c>
      <c r="G44" s="119">
        <f t="shared" si="22"/>
        <v>107894.13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1805.9493813870338</v>
      </c>
      <c r="N44" s="104">
        <f t="shared" si="16"/>
        <v>78.519538321175375</v>
      </c>
      <c r="O44" s="106">
        <f t="shared" si="17"/>
        <v>0</v>
      </c>
      <c r="P44" s="107">
        <f t="shared" si="18"/>
        <v>-8.4369834179550622</v>
      </c>
      <c r="Q44" s="108">
        <f t="shared" si="19"/>
        <v>0.90297469069351677</v>
      </c>
      <c r="R44" s="303"/>
      <c r="S44" s="46">
        <v>0.41666666666666652</v>
      </c>
      <c r="T44" s="118">
        <v>0.45908564814814801</v>
      </c>
      <c r="U44" s="109">
        <v>5.8833333333333471</v>
      </c>
      <c r="V44" s="110">
        <v>61.098057972840259</v>
      </c>
      <c r="W44" s="111"/>
      <c r="X44" s="114"/>
      <c r="Y44" s="12"/>
      <c r="Z44" s="196"/>
      <c r="AA44" s="294"/>
      <c r="AB44" s="295"/>
      <c r="AC44" s="12">
        <v>1</v>
      </c>
      <c r="AD44" s="196"/>
      <c r="AE44" s="115">
        <f t="shared" si="20"/>
        <v>-194.05061861296622</v>
      </c>
      <c r="AF44" s="108">
        <f t="shared" si="21"/>
        <v>0.90297469069351688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1805.9479592614059</v>
      </c>
      <c r="N55" s="136">
        <f t="shared" ref="N55:N62" si="27">M55/L55</f>
        <v>77.39776968263169</v>
      </c>
      <c r="O55" s="137">
        <f t="shared" ref="O55:O62" si="28">L55-I55</f>
        <v>0</v>
      </c>
      <c r="P55" s="138">
        <f t="shared" ref="P55:P62" si="29">N55-K55</f>
        <v>-8.3165160316540323</v>
      </c>
      <c r="Q55" s="139">
        <f t="shared" ref="Q55:Q62" si="30">N55/K55</f>
        <v>0.90297397963070292</v>
      </c>
      <c r="R55" s="304"/>
      <c r="S55" s="140">
        <v>0.25</v>
      </c>
      <c r="T55" s="141">
        <v>0.45908564814814801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6</v>
      </c>
      <c r="AD55" s="189">
        <f>SUM(AD39:AD54)</f>
        <v>0</v>
      </c>
      <c r="AE55" s="166">
        <f t="shared" ref="AE55:AE62" si="31">M55-J55</f>
        <v>-194.05204073859409</v>
      </c>
      <c r="AF55" s="139">
        <f t="shared" ref="AF55:AF62" si="32">M55/J55</f>
        <v>0.90297397963070292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1340</v>
      </c>
      <c r="G56" s="146">
        <f t="shared" ref="G56:G62" si="33">E56*F56</f>
        <v>38672.400000000001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3193.2173712932758</v>
      </c>
      <c r="N56" s="150">
        <f t="shared" si="27"/>
        <v>177.40096507184865</v>
      </c>
      <c r="O56" s="152">
        <f t="shared" si="28"/>
        <v>0</v>
      </c>
      <c r="P56" s="153">
        <f t="shared" si="29"/>
        <v>-22.599034928151355</v>
      </c>
      <c r="Q56" s="154">
        <f t="shared" si="30"/>
        <v>0.88700482535924319</v>
      </c>
      <c r="R56" s="302">
        <f>Q72</f>
        <v>0.90150816028840874</v>
      </c>
      <c r="S56" s="155">
        <v>0.25</v>
      </c>
      <c r="T56" s="156">
        <v>0.26747685185185183</v>
      </c>
      <c r="U56" s="157"/>
      <c r="V56" s="158">
        <v>25.178367349115799</v>
      </c>
      <c r="W56" s="156"/>
      <c r="X56" s="167"/>
      <c r="Y56" s="12"/>
      <c r="Z56" s="196"/>
      <c r="AA56" s="305"/>
      <c r="AB56" s="306"/>
      <c r="AC56" s="12">
        <v>0</v>
      </c>
      <c r="AD56" s="196"/>
      <c r="AE56" s="113">
        <f t="shared" si="31"/>
        <v>-406.78262870672415</v>
      </c>
      <c r="AF56" s="154">
        <f t="shared" si="32"/>
        <v>0.8870048253592433</v>
      </c>
      <c r="AG56" s="307">
        <f>AF72</f>
        <v>0.90150816028840874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994</v>
      </c>
      <c r="G57" s="101">
        <f t="shared" si="33"/>
        <v>36509.619999999995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3191.922266182572</v>
      </c>
      <c r="N57" s="104">
        <f t="shared" si="27"/>
        <v>151.99629838964628</v>
      </c>
      <c r="O57" s="106">
        <f t="shared" si="28"/>
        <v>0</v>
      </c>
      <c r="P57" s="107">
        <f t="shared" si="29"/>
        <v>-19.432273038925132</v>
      </c>
      <c r="Q57" s="108">
        <f t="shared" si="30"/>
        <v>0.88664507393960335</v>
      </c>
      <c r="R57" s="303"/>
      <c r="S57" s="46">
        <v>0.27152777777777776</v>
      </c>
      <c r="T57" s="47">
        <v>0.28450231481481481</v>
      </c>
      <c r="U57" s="109">
        <v>5.8333333333333393</v>
      </c>
      <c r="V57" s="110">
        <v>18.684665548364801</v>
      </c>
      <c r="W57" s="111"/>
      <c r="X57" s="114"/>
      <c r="Y57" s="12"/>
      <c r="Z57" s="196"/>
      <c r="AA57" s="294"/>
      <c r="AB57" s="295"/>
      <c r="AC57" s="12">
        <v>0</v>
      </c>
      <c r="AD57" s="196"/>
      <c r="AE57" s="115">
        <f t="shared" si="31"/>
        <v>-408.077733817428</v>
      </c>
      <c r="AF57" s="108">
        <f t="shared" si="32"/>
        <v>0.88664507393960335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1550</v>
      </c>
      <c r="G58" s="101">
        <f t="shared" si="33"/>
        <v>68138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3271.3170040511459</v>
      </c>
      <c r="N58" s="104">
        <f t="shared" si="27"/>
        <v>142.23117408918026</v>
      </c>
      <c r="O58" s="106">
        <f t="shared" si="28"/>
        <v>0</v>
      </c>
      <c r="P58" s="107">
        <f t="shared" si="29"/>
        <v>-14.290565041254524</v>
      </c>
      <c r="Q58" s="108">
        <f t="shared" si="30"/>
        <v>0.90869916779198501</v>
      </c>
      <c r="R58" s="303"/>
      <c r="S58" s="46">
        <v>0.28819444444444442</v>
      </c>
      <c r="T58" s="47">
        <v>0.30792824074074071</v>
      </c>
      <c r="U58" s="109">
        <v>5.3166666666666451</v>
      </c>
      <c r="V58" s="110">
        <v>28.42891712568067</v>
      </c>
      <c r="W58" s="111"/>
      <c r="X58" s="114"/>
      <c r="Y58" s="12"/>
      <c r="Z58" s="196"/>
      <c r="AA58" s="294"/>
      <c r="AB58" s="295"/>
      <c r="AC58" s="12">
        <v>0</v>
      </c>
      <c r="AD58" s="196"/>
      <c r="AE58" s="115">
        <f t="shared" si="31"/>
        <v>-328.68299594885411</v>
      </c>
      <c r="AF58" s="108">
        <f t="shared" si="32"/>
        <v>0.90869916779198501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1153</v>
      </c>
      <c r="G59" s="101">
        <f t="shared" si="33"/>
        <v>54110.29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3262.9308059526979</v>
      </c>
      <c r="N59" s="104">
        <f t="shared" si="27"/>
        <v>141.86655678055209</v>
      </c>
      <c r="O59" s="106">
        <f t="shared" si="28"/>
        <v>0</v>
      </c>
      <c r="P59" s="107">
        <f t="shared" si="29"/>
        <v>-14.655182349882693</v>
      </c>
      <c r="Q59" s="108">
        <f t="shared" si="30"/>
        <v>0.90636966832019394</v>
      </c>
      <c r="R59" s="303"/>
      <c r="S59" s="46">
        <v>0.31111111111111106</v>
      </c>
      <c r="T59" s="47">
        <v>0.32583333333333331</v>
      </c>
      <c r="U59" s="109">
        <v>4.5833333333333037</v>
      </c>
      <c r="V59" s="110">
        <v>21.201798050327056</v>
      </c>
      <c r="W59" s="111"/>
      <c r="X59" s="114"/>
      <c r="Y59" s="12"/>
      <c r="Z59" s="196"/>
      <c r="AA59" s="294"/>
      <c r="AB59" s="295"/>
      <c r="AC59" s="12">
        <v>0</v>
      </c>
      <c r="AD59" s="196"/>
      <c r="AE59" s="197">
        <f t="shared" si="31"/>
        <v>-337.06919404730206</v>
      </c>
      <c r="AF59" s="198">
        <f t="shared" si="32"/>
        <v>0.90636966832019383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2203</v>
      </c>
      <c r="G60" s="101">
        <f t="shared" si="33"/>
        <v>80916.189999999988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3263.5381917882155</v>
      </c>
      <c r="N60" s="104">
        <f t="shared" si="27"/>
        <v>171.76516798885345</v>
      </c>
      <c r="O60" s="106">
        <f t="shared" si="28"/>
        <v>0</v>
      </c>
      <c r="P60" s="107">
        <f t="shared" si="29"/>
        <v>-17.70851622167288</v>
      </c>
      <c r="Q60" s="108">
        <f t="shared" si="30"/>
        <v>0.90653838660783759</v>
      </c>
      <c r="R60" s="303"/>
      <c r="S60" s="46">
        <v>0.32986111111111105</v>
      </c>
      <c r="T60" s="47">
        <v>0.35798611111111106</v>
      </c>
      <c r="U60" s="109">
        <v>5.7999999999999474</v>
      </c>
      <c r="V60" s="110">
        <v>40.502053977059049</v>
      </c>
      <c r="W60" s="111"/>
      <c r="X60" s="114"/>
      <c r="Y60" s="12"/>
      <c r="Z60" s="196"/>
      <c r="AA60" s="294"/>
      <c r="AB60" s="295"/>
      <c r="AC60" s="12">
        <v>0</v>
      </c>
      <c r="AD60" s="196"/>
      <c r="AE60" s="197">
        <f t="shared" si="31"/>
        <v>-336.4618082117845</v>
      </c>
      <c r="AF60" s="198">
        <f t="shared" si="32"/>
        <v>0.90653838660783759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4514</v>
      </c>
      <c r="G61" s="119">
        <f t="shared" si="33"/>
        <v>170629.19999999998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3271.3199999999993</v>
      </c>
      <c r="N61" s="104">
        <f t="shared" si="27"/>
        <v>163.56599999999997</v>
      </c>
      <c r="O61" s="106">
        <f t="shared" si="28"/>
        <v>0</v>
      </c>
      <c r="P61" s="107">
        <f t="shared" si="29"/>
        <v>-16.434000000000026</v>
      </c>
      <c r="Q61" s="108">
        <f t="shared" si="30"/>
        <v>0.90869999999999984</v>
      </c>
      <c r="R61" s="303"/>
      <c r="S61" s="46">
        <v>0.36111111111111105</v>
      </c>
      <c r="T61" s="118">
        <v>0.41859953703703701</v>
      </c>
      <c r="U61" s="109">
        <v>5</v>
      </c>
      <c r="V61" s="110">
        <v>82.792267341623585</v>
      </c>
      <c r="W61" s="111">
        <v>0.41859953703703701</v>
      </c>
      <c r="X61" s="114">
        <v>0.45694444444444438</v>
      </c>
      <c r="Y61" s="12"/>
      <c r="Z61" s="196"/>
      <c r="AA61" s="294"/>
      <c r="AB61" s="295"/>
      <c r="AC61" s="12">
        <v>2</v>
      </c>
      <c r="AD61" s="196"/>
      <c r="AE61" s="197">
        <f t="shared" si="31"/>
        <v>-328.68000000000075</v>
      </c>
      <c r="AF61" s="198">
        <f t="shared" si="32"/>
        <v>0.90869999999999984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3208</v>
      </c>
      <c r="G62" s="119">
        <f t="shared" si="33"/>
        <v>123443.84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3263.7599999999957</v>
      </c>
      <c r="N62" s="104">
        <f t="shared" si="27"/>
        <v>171.77684210526294</v>
      </c>
      <c r="O62" s="121">
        <f t="shared" si="28"/>
        <v>0</v>
      </c>
      <c r="P62" s="122">
        <f t="shared" si="29"/>
        <v>-17.696842105263386</v>
      </c>
      <c r="Q62" s="123">
        <f t="shared" si="30"/>
        <v>0.90659999999999885</v>
      </c>
      <c r="R62" s="303"/>
      <c r="S62" s="46">
        <v>0.45694444444444438</v>
      </c>
      <c r="T62" s="118">
        <v>0.49789351851851843</v>
      </c>
      <c r="U62" s="109">
        <v>55.216666666666612</v>
      </c>
      <c r="V62" s="110">
        <v>58.974924626810875</v>
      </c>
      <c r="W62" s="111"/>
      <c r="X62" s="114"/>
      <c r="Y62" s="12"/>
      <c r="Z62" s="196"/>
      <c r="AA62" s="294"/>
      <c r="AB62" s="295"/>
      <c r="AC62" s="12">
        <v>0</v>
      </c>
      <c r="AD62" s="196"/>
      <c r="AE62" s="197">
        <f t="shared" si="31"/>
        <v>-336.24000000000433</v>
      </c>
      <c r="AF62" s="198">
        <f t="shared" si="32"/>
        <v>0.90659999999999885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3245.4293770382715</v>
      </c>
      <c r="N72" s="136">
        <f>M72/L72</f>
        <v>158.86717230257275</v>
      </c>
      <c r="O72" s="137">
        <f>L72-I72</f>
        <v>0</v>
      </c>
      <c r="P72" s="138">
        <f>N72-K72</f>
        <v>-17.356603921203487</v>
      </c>
      <c r="Q72" s="139">
        <f>N72/K72</f>
        <v>0.90150816028840874</v>
      </c>
      <c r="R72" s="304"/>
      <c r="S72" s="140">
        <v>0.25</v>
      </c>
      <c r="T72" s="141">
        <v>0.49789351851851843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2</v>
      </c>
      <c r="AD72" s="189">
        <f>SUM(AD56:AD71)</f>
        <v>0</v>
      </c>
      <c r="AE72" s="166">
        <f>M72-J72</f>
        <v>-354.57062296172853</v>
      </c>
      <c r="AF72" s="139">
        <f>M72/J72</f>
        <v>0.90150816028840874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328</v>
      </c>
      <c r="G73" s="119">
        <f t="shared" ref="G73:G75" si="39">E73*F73</f>
        <v>7724.4000000000005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2258.8513701938405</v>
      </c>
      <c r="N73" s="104">
        <f>M73/L73</f>
        <v>376.47522836564008</v>
      </c>
      <c r="O73" s="106">
        <f>L73-I73</f>
        <v>0</v>
      </c>
      <c r="P73" s="107">
        <f>N73-K73</f>
        <v>-40.191438301026608</v>
      </c>
      <c r="Q73" s="108">
        <f>N73/K73</f>
        <v>0.90354054807753614</v>
      </c>
      <c r="R73" s="302">
        <f>Q89</f>
        <v>0.90469234676730581</v>
      </c>
      <c r="S73" s="46">
        <v>0.33680555555555552</v>
      </c>
      <c r="T73" s="118">
        <v>0.34284722222222219</v>
      </c>
      <c r="U73" s="109">
        <v>5.616666666666692</v>
      </c>
      <c r="V73" s="110">
        <v>8.7123926167444949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-241.14862980615953</v>
      </c>
      <c r="AF73" s="154">
        <f>M73/J73</f>
        <v>0.90354054807753614</v>
      </c>
      <c r="AG73" s="307">
        <f>AF89</f>
        <v>0.90469234676730581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1713</v>
      </c>
      <c r="G74" s="119">
        <f t="shared" si="39"/>
        <v>39724.47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2259.8714754247817</v>
      </c>
      <c r="N74" s="104">
        <f>M74/L74</f>
        <v>376.64524590413026</v>
      </c>
      <c r="O74" s="121">
        <f>L74-I74</f>
        <v>0</v>
      </c>
      <c r="P74" s="122">
        <f>N74-K74</f>
        <v>-40.021420762536422</v>
      </c>
      <c r="Q74" s="123">
        <f>N74/K74</f>
        <v>0.90394859016991258</v>
      </c>
      <c r="R74" s="303"/>
      <c r="S74" s="46">
        <v>0.34652777777777771</v>
      </c>
      <c r="T74" s="118">
        <v>0.3781018518518518</v>
      </c>
      <c r="U74" s="109">
        <v>5.2999999999999492</v>
      </c>
      <c r="V74" s="110">
        <v>45.480462547402489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-240.12852457521831</v>
      </c>
      <c r="AF74" s="108">
        <f>M74/J74</f>
        <v>0.90394859016991269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3484</v>
      </c>
      <c r="G75" s="119">
        <f t="shared" si="39"/>
        <v>125040.76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2965.7969391872975</v>
      </c>
      <c r="N75" s="104">
        <f>M75/L75</f>
        <v>593.15938783745946</v>
      </c>
      <c r="O75" s="121">
        <f>L75-I75</f>
        <v>0</v>
      </c>
      <c r="P75" s="122">
        <f>N75-K75</f>
        <v>-61.44061216254056</v>
      </c>
      <c r="Q75" s="123">
        <f>N75/K75</f>
        <v>0.90614021973336301</v>
      </c>
      <c r="R75" s="303"/>
      <c r="S75" s="46">
        <v>0.38194444444444436</v>
      </c>
      <c r="T75" s="118">
        <v>0.4308912037037036</v>
      </c>
      <c r="U75" s="109">
        <v>5.5333333333332924</v>
      </c>
      <c r="V75" s="110">
        <v>70.483584778829183</v>
      </c>
      <c r="W75" s="111"/>
      <c r="X75" s="114"/>
      <c r="Y75" s="12"/>
      <c r="Z75" s="196"/>
      <c r="AA75" s="294"/>
      <c r="AB75" s="295"/>
      <c r="AC75" s="12">
        <v>1</v>
      </c>
      <c r="AD75" s="196"/>
      <c r="AE75" s="115">
        <f>M75-J75</f>
        <v>-307.20306081270246</v>
      </c>
      <c r="AF75" s="108">
        <f>M75/J75</f>
        <v>0.90614021973336312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2494.8399282686401</v>
      </c>
      <c r="N89" s="136">
        <f>M89/L89</f>
        <v>440.26586969446589</v>
      </c>
      <c r="O89" s="137">
        <f>L89-I89</f>
        <v>0</v>
      </c>
      <c r="P89" s="138">
        <f>N89-K89</f>
        <v>-46.381189129063443</v>
      </c>
      <c r="Q89" s="139">
        <f>N89/K89</f>
        <v>0.90469234676730581</v>
      </c>
      <c r="R89" s="304"/>
      <c r="S89" s="140">
        <v>0.25</v>
      </c>
      <c r="T89" s="141">
        <v>0.4308912037037036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1</v>
      </c>
      <c r="AD89" s="189">
        <f>SUM(AD73:AD88)</f>
        <v>0</v>
      </c>
      <c r="AE89" s="166">
        <f>M89-J89</f>
        <v>-262.82673839802646</v>
      </c>
      <c r="AF89" s="139">
        <f>M89/J89</f>
        <v>0.90469234676730581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1450</v>
      </c>
      <c r="G90" s="146">
        <f t="shared" ref="G90:G91" si="43">E90*F90</f>
        <v>22489.5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3794.7433729415743</v>
      </c>
      <c r="N90" s="150">
        <f>M90/L90</f>
        <v>632.45722882359576</v>
      </c>
      <c r="O90" s="152">
        <f>L90-I90</f>
        <v>0</v>
      </c>
      <c r="P90" s="153">
        <f>N90-K90</f>
        <v>-67.542771176404244</v>
      </c>
      <c r="Q90" s="154">
        <f>N90/K90</f>
        <v>0.90351032689085109</v>
      </c>
      <c r="R90" s="302">
        <f>Q106</f>
        <v>0.90328393802734919</v>
      </c>
      <c r="S90" s="155">
        <v>0.25</v>
      </c>
      <c r="T90" s="156">
        <v>0.26591435185185186</v>
      </c>
      <c r="U90" s="157"/>
      <c r="V90" s="158">
        <v>22.926451527751173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-405.25662705842569</v>
      </c>
      <c r="AF90" s="154">
        <f>M90/J90</f>
        <v>0.90351032689085098</v>
      </c>
      <c r="AG90" s="307">
        <f>AF106</f>
        <v>0.90328393802734919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1545</v>
      </c>
      <c r="G91" s="101">
        <f t="shared" si="43"/>
        <v>23190.45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3792.8417064881587</v>
      </c>
      <c r="N91" s="104">
        <f>M91/L91</f>
        <v>632.14028441469316</v>
      </c>
      <c r="O91" s="106">
        <f>L91-I91</f>
        <v>0</v>
      </c>
      <c r="P91" s="107">
        <f>N91-K91</f>
        <v>-67.859715585306844</v>
      </c>
      <c r="Q91" s="108">
        <f>N91/K91</f>
        <v>0.9030575491638474</v>
      </c>
      <c r="R91" s="303"/>
      <c r="S91" s="46">
        <v>0.26944444444444443</v>
      </c>
      <c r="T91" s="47">
        <v>0.28641203703703705</v>
      </c>
      <c r="U91" s="109">
        <v>5.083333333333302</v>
      </c>
      <c r="V91" s="110">
        <v>24.440777436459939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-407.15829351184129</v>
      </c>
      <c r="AF91" s="108">
        <f>M91/J91</f>
        <v>0.90305754916384728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3793.7925397148665</v>
      </c>
      <c r="N106" s="136">
        <f>M106/L106</f>
        <v>632.29875661914446</v>
      </c>
      <c r="O106" s="137">
        <f>L106-I106</f>
        <v>0</v>
      </c>
      <c r="P106" s="138">
        <f>N106-K106</f>
        <v>-67.701243380855544</v>
      </c>
      <c r="Q106" s="139">
        <f>N106/K106</f>
        <v>0.90328393802734919</v>
      </c>
      <c r="R106" s="304"/>
      <c r="S106" s="140">
        <v>0.25</v>
      </c>
      <c r="T106" s="141">
        <v>0.28641203703703705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-406.20746028513349</v>
      </c>
      <c r="AF106" s="139">
        <f>M106/J106</f>
        <v>0.90328393802734919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931</v>
      </c>
      <c r="G107" s="146">
        <f t="shared" ref="G107:G109" si="47">E107*F107</f>
        <v>54156.270000000004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1806.4</v>
      </c>
      <c r="N107" s="150">
        <f>M107/L107</f>
        <v>106.25882352941177</v>
      </c>
      <c r="O107" s="152">
        <f>L107-I107</f>
        <v>-1</v>
      </c>
      <c r="P107" s="153">
        <f>N107-K107</f>
        <v>-4.8522875816993434</v>
      </c>
      <c r="Q107" s="154">
        <f>N107/K107</f>
        <v>0.95632941176470587</v>
      </c>
      <c r="R107" s="302">
        <f>Q123</f>
        <v>0.95148035714285717</v>
      </c>
      <c r="S107" s="155">
        <v>0.70833333333333337</v>
      </c>
      <c r="T107" s="156">
        <v>0.72980324074074077</v>
      </c>
      <c r="U107" s="157"/>
      <c r="V107" s="158">
        <v>30.923383525243576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-193.59999999999991</v>
      </c>
      <c r="AF107" s="154">
        <f>M107/J107</f>
        <v>0.9032</v>
      </c>
      <c r="AG107" s="307">
        <f>AF123</f>
        <v>0.90310000000000001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1176</v>
      </c>
      <c r="G108" s="101">
        <f t="shared" si="47"/>
        <v>59587.920000000006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1807</v>
      </c>
      <c r="N108" s="104">
        <f>M108/L108</f>
        <v>95.10526315789474</v>
      </c>
      <c r="O108" s="106">
        <f>L108-I108</f>
        <v>-1</v>
      </c>
      <c r="P108" s="107">
        <f>N108-K108</f>
        <v>-4.8947368421052602</v>
      </c>
      <c r="Q108" s="108">
        <f>N108/K108</f>
        <v>0.95105263157894737</v>
      </c>
      <c r="R108" s="303"/>
      <c r="S108" s="46">
        <v>0.73263888888888895</v>
      </c>
      <c r="T108" s="47">
        <v>0.75974537037037049</v>
      </c>
      <c r="U108" s="109">
        <v>5</v>
      </c>
      <c r="V108" s="110">
        <v>39.048146098505811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-193</v>
      </c>
      <c r="AF108" s="108">
        <f>M108/J108</f>
        <v>0.90349999999999997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954</v>
      </c>
      <c r="G109" s="101">
        <f t="shared" si="47"/>
        <v>54664.2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1805.2</v>
      </c>
      <c r="N109" s="104">
        <f>M109/L109</f>
        <v>90.26</v>
      </c>
      <c r="O109" s="106">
        <f>L109-I109</f>
        <v>-1</v>
      </c>
      <c r="P109" s="107">
        <f>N109-K109</f>
        <v>-4.9780952380952357</v>
      </c>
      <c r="Q109" s="108">
        <f>N109/K109</f>
        <v>0.94773000000000007</v>
      </c>
      <c r="R109" s="303"/>
      <c r="S109" s="46">
        <v>0.76388888888888895</v>
      </c>
      <c r="T109" s="47">
        <v>0.78590277777777784</v>
      </c>
      <c r="U109" s="109">
        <v>5.9666666666665868</v>
      </c>
      <c r="V109" s="110">
        <v>31.708397961444717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-194.79999999999995</v>
      </c>
      <c r="AF109" s="108">
        <f>M109/J109</f>
        <v>0.90260000000000007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1806.2</v>
      </c>
      <c r="N123" s="136">
        <f>M123/L123</f>
        <v>96.760714285714286</v>
      </c>
      <c r="O123" s="137">
        <f>L123-I123</f>
        <v>-1</v>
      </c>
      <c r="P123" s="138">
        <f>N123-K123</f>
        <v>-4.9342009685230011</v>
      </c>
      <c r="Q123" s="139">
        <f>N123/K123</f>
        <v>0.95148035714285717</v>
      </c>
      <c r="R123" s="304"/>
      <c r="S123" s="140">
        <v>0.70833333333333337</v>
      </c>
      <c r="T123" s="141">
        <v>0.78590277777777784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-193.79999999999995</v>
      </c>
      <c r="AF123" s="139">
        <f>M123/J123</f>
        <v>0.90310000000000001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1640</v>
      </c>
      <c r="G124" s="146">
        <f t="shared" ref="G124:G126" si="55">E124*F124</f>
        <v>78064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1805.901539042356</v>
      </c>
      <c r="N124" s="150">
        <f>M124/L124</f>
        <v>78.517458219232864</v>
      </c>
      <c r="O124" s="152">
        <f>L124-I124</f>
        <v>0</v>
      </c>
      <c r="P124" s="153">
        <f>N124-K124</f>
        <v>-8.439063519897573</v>
      </c>
      <c r="Q124" s="154">
        <f>N124/K124</f>
        <v>0.90295076952117792</v>
      </c>
      <c r="R124" s="302">
        <f>Q140</f>
        <v>0.90248113721778056</v>
      </c>
      <c r="S124" s="155">
        <v>0.70833333333333337</v>
      </c>
      <c r="T124" s="156">
        <v>0.74616898148148147</v>
      </c>
      <c r="U124" s="157"/>
      <c r="V124" s="158">
        <v>54.4880204555228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-194.09846095764397</v>
      </c>
      <c r="AF124" s="154">
        <f>M124/J124</f>
        <v>0.90295076952117803</v>
      </c>
      <c r="AG124" s="374">
        <f>AF140</f>
        <v>0.90248113721778056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1201</v>
      </c>
      <c r="G125" s="101">
        <f t="shared" si="55"/>
        <v>68300.87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1804.2185642727773</v>
      </c>
      <c r="N125" s="104">
        <f>M125/L125</f>
        <v>78.44428540316423</v>
      </c>
      <c r="O125" s="106">
        <f>L125-I125</f>
        <v>0</v>
      </c>
      <c r="P125" s="107">
        <f>N125-K125</f>
        <v>-8.5122363359662074</v>
      </c>
      <c r="Q125" s="108">
        <f>N125/K125</f>
        <v>0.90210928213638863</v>
      </c>
      <c r="R125" s="303"/>
      <c r="S125" s="46">
        <v>0.74930555555555556</v>
      </c>
      <c r="T125" s="47">
        <v>0.77703703703703708</v>
      </c>
      <c r="U125" s="109">
        <v>4.5166666666666799</v>
      </c>
      <c r="V125" s="110">
        <v>39.939728715209782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-195.78143572722274</v>
      </c>
      <c r="AF125" s="108">
        <f>M125/J125</f>
        <v>0.90210928213638863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1525</v>
      </c>
      <c r="G126" s="101">
        <f t="shared" si="55"/>
        <v>86604.75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1804.76671999155</v>
      </c>
      <c r="N126" s="104">
        <f>M126/L126</f>
        <v>78.468118260502166</v>
      </c>
      <c r="O126" s="106">
        <f>L126-I126</f>
        <v>0</v>
      </c>
      <c r="P126" s="107">
        <f>N126-K126</f>
        <v>-8.4884034786282712</v>
      </c>
      <c r="Q126" s="108">
        <f>N126/K126</f>
        <v>0.9023833599957749</v>
      </c>
      <c r="R126" s="303"/>
      <c r="S126" s="46">
        <v>0.77986111111111112</v>
      </c>
      <c r="T126" s="47">
        <v>0.81505787037037036</v>
      </c>
      <c r="U126" s="109">
        <v>5</v>
      </c>
      <c r="V126" s="110">
        <v>50.699073174636339</v>
      </c>
      <c r="W126" s="111"/>
      <c r="X126" s="114"/>
      <c r="Y126" s="12"/>
      <c r="Z126" s="196"/>
      <c r="AA126" s="294"/>
      <c r="AB126" s="295"/>
      <c r="AC126" s="12">
        <v>1</v>
      </c>
      <c r="AD126" s="196"/>
      <c r="AE126" s="115">
        <f>M126-J126</f>
        <v>-195.23328000845004</v>
      </c>
      <c r="AF126" s="108">
        <f>M126/J126</f>
        <v>0.90238335999577501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1804.9622744355611</v>
      </c>
      <c r="N140" s="136">
        <f>M140/L140</f>
        <v>78.476620627633096</v>
      </c>
      <c r="O140" s="137">
        <f>L140-I140</f>
        <v>0</v>
      </c>
      <c r="P140" s="138">
        <f>N140-K140</f>
        <v>-8.479901111497341</v>
      </c>
      <c r="Q140" s="139">
        <f>N140/K140</f>
        <v>0.90248113721778056</v>
      </c>
      <c r="R140" s="304"/>
      <c r="S140" s="140">
        <v>0.70833333333333337</v>
      </c>
      <c r="T140" s="141">
        <v>0.81505787037037036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3</v>
      </c>
      <c r="AD140" s="178">
        <f t="shared" ref="AD140" si="62">SUM(AD124:AD139)</f>
        <v>0</v>
      </c>
      <c r="AE140" s="166">
        <f>M140-J140</f>
        <v>-195.03772556443892</v>
      </c>
      <c r="AF140" s="139">
        <f>M140/J140</f>
        <v>0.90248113721778056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DDD60F0B-60F3-43E9-9E21-0CC31C640A17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09C-FADC-408B-B8F6-3BE6E9AA01F8}">
  <sheetPr codeName="工作表67">
    <tabColor theme="9" tint="0.59999389629810485"/>
  </sheetPr>
  <dimension ref="B1:AR42"/>
  <sheetViews>
    <sheetView zoomScale="70" zoomScaleNormal="70" workbookViewId="0">
      <selection activeCell="O40" sqref="O4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233</v>
      </c>
      <c r="D3" s="278"/>
      <c r="E3" s="3" t="s">
        <v>2</v>
      </c>
      <c r="F3" s="279">
        <f>'0903(18度C)'!D1+'0903(4度C)'!D1</f>
        <v>152603</v>
      </c>
      <c r="G3" s="280"/>
      <c r="H3" s="3" t="s">
        <v>3</v>
      </c>
      <c r="I3" s="281">
        <f>'0903(18度C)'!F1+'0903(4度C)'!F1</f>
        <v>4890176.09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485.42224788594916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736.15618661257599</v>
      </c>
      <c r="N6" s="256"/>
      <c r="O6" s="244">
        <f>'0903(4度C)'!Y2</f>
        <v>0</v>
      </c>
      <c r="P6" s="244">
        <f>'0903(4度C)'!Z2</f>
        <v>0</v>
      </c>
      <c r="Q6" s="244">
        <f>'0903(4度C)'!AC2</f>
        <v>40</v>
      </c>
      <c r="R6" s="244">
        <f>'0903(4度C)'!AD2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438.59098725312685</v>
      </c>
      <c r="F7" s="250" t="e">
        <f>AVERAGE(#REF!,D15:K15)</f>
        <v>#REF!</v>
      </c>
      <c r="G7" s="251">
        <f>AVERAGE(D15:K15)</f>
        <v>246.74461011371082</v>
      </c>
      <c r="H7" s="252"/>
      <c r="I7" s="251">
        <f>AVERAGE(L15:O15)</f>
        <v>87.621902446321712</v>
      </c>
      <c r="J7" s="252"/>
      <c r="K7" s="251">
        <f>AVERAGE(D33:O33)</f>
        <v>676.43616778195792</v>
      </c>
      <c r="L7" s="252"/>
      <c r="M7" s="251">
        <f>AVERAGE(P33:X33)</f>
        <v>663.99991483682254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0.9037264665757907</v>
      </c>
      <c r="F8" s="258" t="e">
        <f>AVERAGE(D16:K16,#REF!)</f>
        <v>#REF!</v>
      </c>
      <c r="G8" s="236">
        <f>AVERAGE(D16:K16)</f>
        <v>0.90311592407462715</v>
      </c>
      <c r="H8" s="237"/>
      <c r="I8" s="236">
        <f>AVERAGE(L16:O16)</f>
        <v>0.92701497337079486</v>
      </c>
      <c r="J8" s="237"/>
      <c r="K8" s="236">
        <f>AVERAGE(D34:O34)</f>
        <v>0.89983369103037658</v>
      </c>
      <c r="L8" s="237"/>
      <c r="M8" s="236">
        <f>AVERAGE(P34:X34)</f>
        <v>0.89689080247544806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76.935614430614379</v>
      </c>
      <c r="F15" s="35">
        <v>94.785934558988032</v>
      </c>
      <c r="G15" s="35">
        <v>77.403483968345967</v>
      </c>
      <c r="H15" s="35">
        <v>158.86268376364748</v>
      </c>
      <c r="I15" s="35">
        <v>440.28618734152468</v>
      </c>
      <c r="J15" s="35">
        <v>632.19375661914444</v>
      </c>
      <c r="K15" s="36" t="s">
        <v>42</v>
      </c>
      <c r="L15" s="34" t="s">
        <v>42</v>
      </c>
      <c r="M15" s="204">
        <v>96.764285714285691</v>
      </c>
      <c r="N15" s="35">
        <v>78.47951917835772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0.90251393851297634</v>
      </c>
      <c r="F16" s="42">
        <f t="shared" si="0"/>
        <v>0.90379023495961808</v>
      </c>
      <c r="G16" s="42">
        <f t="shared" si="0"/>
        <v>0.90304064629736958</v>
      </c>
      <c r="H16" s="42">
        <f t="shared" si="0"/>
        <v>0.90148268961117406</v>
      </c>
      <c r="I16" s="42">
        <f t="shared" si="0"/>
        <v>0.90473409703927488</v>
      </c>
      <c r="J16" s="42">
        <f t="shared" si="0"/>
        <v>0.9031339380273492</v>
      </c>
      <c r="K16" s="43" t="s">
        <v>42</v>
      </c>
      <c r="L16" s="41" t="s">
        <v>42</v>
      </c>
      <c r="M16" s="44">
        <f>M15/M14</f>
        <v>0.95151547619047594</v>
      </c>
      <c r="N16" s="42">
        <f>N15/N14</f>
        <v>0.90251447055111378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0.25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0.5917013888888889</v>
      </c>
      <c r="F18" s="47">
        <v>0.52547453703703695</v>
      </c>
      <c r="G18" s="47">
        <v>0.56393518518518515</v>
      </c>
      <c r="H18" s="47">
        <v>0.52217592592592577</v>
      </c>
      <c r="I18" s="47">
        <v>0.47280092592592587</v>
      </c>
      <c r="J18" s="47">
        <v>0.29923611111111109</v>
      </c>
      <c r="K18" s="47" t="s">
        <v>42</v>
      </c>
      <c r="L18" s="46" t="s">
        <v>42</v>
      </c>
      <c r="M18" s="48">
        <v>0.79054398148148153</v>
      </c>
      <c r="N18" s="47">
        <v>0.81594907407407413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7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1034.4827586206898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287.45387483481187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759.74825202211559</v>
      </c>
      <c r="N33" s="35">
        <v>912.42862119910205</v>
      </c>
      <c r="O33" s="35">
        <v>746.11392307180222</v>
      </c>
      <c r="P33" s="34">
        <v>259.97596868150254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682.99751202769164</v>
      </c>
      <c r="W33" s="35">
        <v>933.41876490675702</v>
      </c>
      <c r="X33" s="37">
        <v>779.60741373133897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0.87833128421748075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0.92090697214801887</v>
      </c>
      <c r="N34" s="42">
        <f>N33/N32</f>
        <v>0.90116407032010071</v>
      </c>
      <c r="O34" s="42">
        <f>O33/O32</f>
        <v>0.89893243743590612</v>
      </c>
      <c r="P34" s="41">
        <f>P33/P32</f>
        <v>0.86658656227167508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0.92150457971990152</v>
      </c>
      <c r="W34" s="42">
        <f>W33/W32</f>
        <v>0.90230480607653174</v>
      </c>
      <c r="X34" s="45">
        <f>X33/X32</f>
        <v>0.89716726183368389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0.47280092592592587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0.4071527777777777</v>
      </c>
      <c r="N36" s="47">
        <v>0.50184027777777795</v>
      </c>
      <c r="O36" s="47">
        <v>0.48506944444444455</v>
      </c>
      <c r="P36" s="46">
        <v>0.72120370370370379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0.81534722222222211</v>
      </c>
      <c r="W36" s="47">
        <v>1.0114930555555552</v>
      </c>
      <c r="X36" s="49">
        <v>1.04917824074074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3.2222222222222223</v>
      </c>
      <c r="X37" s="59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B422-F8E1-44B6-856C-0D32CF91FED2}">
  <sheetPr codeName="工作表68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M39" sqref="M39"/>
      <selection pane="bottomLeft" activeCell="M39" sqref="M39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81766</v>
      </c>
      <c r="E1" s="86" t="s">
        <v>3</v>
      </c>
      <c r="F1" s="87">
        <f>SUM(G5:G140)</f>
        <v>1691410.2699999998</v>
      </c>
      <c r="G1" s="88" t="s">
        <v>84</v>
      </c>
      <c r="H1" s="89">
        <f>L21+L38+L55+L72+L89+L106+L123+L140</f>
        <v>46.329365079365076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46268</v>
      </c>
      <c r="B2" s="348"/>
      <c r="C2" s="90" t="s">
        <v>40</v>
      </c>
      <c r="D2" s="91">
        <f>AVERAGE(N21,N38,N55,N72,N89,N106,N123,N140)</f>
        <v>670.21804130939017</v>
      </c>
      <c r="E2" s="91" t="s">
        <v>91</v>
      </c>
      <c r="F2" s="92">
        <f>F1/D1</f>
        <v>20.685985250593152</v>
      </c>
      <c r="G2" s="93" t="s">
        <v>92</v>
      </c>
      <c r="H2" s="94">
        <f>COUNT(H5:H140)</f>
        <v>11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1251</v>
      </c>
      <c r="G5" s="146">
        <f t="shared" ref="G5:G9" si="0">E5*F5</f>
        <v>32075.64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 t="shared" ref="M5:M9" si="1">F5/V5*60</f>
        <v>3217.249551153182</v>
      </c>
      <c r="N5" s="150">
        <f t="shared" ref="N5:N9" si="2">M5/L5</f>
        <v>321.72495511531821</v>
      </c>
      <c r="O5" s="152">
        <f t="shared" ref="O5:O9" si="3">L5-I5</f>
        <v>0</v>
      </c>
      <c r="P5" s="153">
        <f t="shared" ref="P5:P9" si="4">N5-K5</f>
        <v>-38.27504488468179</v>
      </c>
      <c r="Q5" s="154">
        <f t="shared" ref="Q5:Q9" si="5">N5/K5</f>
        <v>0.89368043087588389</v>
      </c>
      <c r="R5" s="302">
        <f>Q21</f>
        <v>0.87833128421748075</v>
      </c>
      <c r="S5" s="155">
        <v>0.25</v>
      </c>
      <c r="T5" s="156">
        <v>0.26619212962962963</v>
      </c>
      <c r="U5" s="157"/>
      <c r="V5" s="158">
        <v>23.330487363995655</v>
      </c>
      <c r="W5" s="159"/>
      <c r="X5" s="160"/>
      <c r="Y5" s="305"/>
      <c r="Z5" s="306"/>
      <c r="AA5" s="113">
        <f>M5-J5</f>
        <v>-382.75044884681802</v>
      </c>
      <c r="AB5" s="154">
        <f>M5/J5</f>
        <v>0.89368043087588389</v>
      </c>
      <c r="AC5" s="307">
        <f>AB21</f>
        <v>0.87833128421748075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2045</v>
      </c>
      <c r="G6" s="101">
        <f t="shared" si="0"/>
        <v>60368.4</v>
      </c>
      <c r="H6" s="26"/>
      <c r="I6" s="102">
        <v>11</v>
      </c>
      <c r="J6" s="103">
        <v>3600</v>
      </c>
      <c r="K6" s="104">
        <f t="shared" ref="K6:K9" si="6">J6/I6</f>
        <v>327.27272727272725</v>
      </c>
      <c r="L6" s="105">
        <v>11</v>
      </c>
      <c r="M6" s="103">
        <f t="shared" si="1"/>
        <v>3157.2109420814504</v>
      </c>
      <c r="N6" s="104">
        <f t="shared" si="2"/>
        <v>287.01917655285911</v>
      </c>
      <c r="O6" s="106">
        <f t="shared" si="3"/>
        <v>0</v>
      </c>
      <c r="P6" s="107">
        <f t="shared" si="4"/>
        <v>-40.253550719868144</v>
      </c>
      <c r="Q6" s="108">
        <f t="shared" si="5"/>
        <v>0.87700303946706959</v>
      </c>
      <c r="R6" s="303"/>
      <c r="S6" s="46">
        <v>0.26944444444444443</v>
      </c>
      <c r="T6" s="47">
        <v>0.2964236111111111</v>
      </c>
      <c r="U6" s="109">
        <v>4.6833333333333194</v>
      </c>
      <c r="V6" s="110">
        <v>38.863415289922862</v>
      </c>
      <c r="W6" s="111"/>
      <c r="X6" s="114"/>
      <c r="Y6" s="294"/>
      <c r="Z6" s="295"/>
      <c r="AA6" s="115">
        <f>M6-J6</f>
        <v>-442.78905791854959</v>
      </c>
      <c r="AB6" s="108">
        <f>M6/J6</f>
        <v>0.87700303946706959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2397</v>
      </c>
      <c r="G7" s="101">
        <f t="shared" si="0"/>
        <v>71550.45</v>
      </c>
      <c r="H7" s="26"/>
      <c r="I7" s="102">
        <v>11</v>
      </c>
      <c r="J7" s="103">
        <v>3600</v>
      </c>
      <c r="K7" s="104">
        <f t="shared" si="6"/>
        <v>327.27272727272725</v>
      </c>
      <c r="L7" s="105">
        <v>11</v>
      </c>
      <c r="M7" s="103">
        <f t="shared" si="1"/>
        <v>3158.3061756885845</v>
      </c>
      <c r="N7" s="104">
        <f t="shared" si="2"/>
        <v>287.11874324441675</v>
      </c>
      <c r="O7" s="106">
        <f t="shared" si="3"/>
        <v>0</v>
      </c>
      <c r="P7" s="107">
        <f t="shared" si="4"/>
        <v>-40.153984028310504</v>
      </c>
      <c r="Q7" s="108">
        <f t="shared" si="5"/>
        <v>0.87730727102460682</v>
      </c>
      <c r="R7" s="303"/>
      <c r="S7" s="46">
        <v>0.29930555555555555</v>
      </c>
      <c r="T7" s="47">
        <v>0.3309259259259259</v>
      </c>
      <c r="U7" s="109">
        <v>5</v>
      </c>
      <c r="V7" s="110">
        <v>45.537067022529534</v>
      </c>
      <c r="W7" s="111"/>
      <c r="X7" s="114"/>
      <c r="Y7" s="294"/>
      <c r="Z7" s="295"/>
      <c r="AA7" s="115">
        <f>M7-J7</f>
        <v>-441.69382431141548</v>
      </c>
      <c r="AB7" s="108">
        <f>M7/J7</f>
        <v>0.87730727102460682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462</v>
      </c>
      <c r="G8" s="101">
        <f t="shared" si="0"/>
        <v>13860</v>
      </c>
      <c r="H8" s="26"/>
      <c r="I8" s="102">
        <v>11</v>
      </c>
      <c r="J8" s="103">
        <v>3600</v>
      </c>
      <c r="K8" s="104">
        <f t="shared" si="6"/>
        <v>327.27272727272725</v>
      </c>
      <c r="L8" s="105">
        <v>11</v>
      </c>
      <c r="M8" s="103">
        <f t="shared" si="1"/>
        <v>3155.6761633271803</v>
      </c>
      <c r="N8" s="104">
        <f t="shared" si="2"/>
        <v>286.87965121156185</v>
      </c>
      <c r="O8" s="106">
        <f t="shared" si="3"/>
        <v>0</v>
      </c>
      <c r="P8" s="107">
        <f t="shared" si="4"/>
        <v>-40.393076061165402</v>
      </c>
      <c r="Q8" s="108">
        <f t="shared" si="5"/>
        <v>0.87657671203532794</v>
      </c>
      <c r="R8" s="303"/>
      <c r="S8" s="46">
        <v>0.33402777777777776</v>
      </c>
      <c r="T8" s="47">
        <v>0.34012731481481479</v>
      </c>
      <c r="U8" s="109">
        <v>5</v>
      </c>
      <c r="V8" s="110">
        <v>8.7841713044387539</v>
      </c>
      <c r="W8" s="111"/>
      <c r="X8" s="114"/>
      <c r="Y8" s="294"/>
      <c r="Z8" s="295"/>
      <c r="AA8" s="115">
        <f>M8-J8</f>
        <v>-444.32383667281965</v>
      </c>
      <c r="AB8" s="108">
        <f>M8/J8</f>
        <v>0.87657671203532783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823</v>
      </c>
      <c r="G9" s="101">
        <f t="shared" si="0"/>
        <v>23513.11</v>
      </c>
      <c r="H9" s="13"/>
      <c r="I9" s="102">
        <v>12</v>
      </c>
      <c r="J9" s="103">
        <v>3600</v>
      </c>
      <c r="K9" s="104">
        <f t="shared" si="6"/>
        <v>300</v>
      </c>
      <c r="L9" s="105">
        <v>12</v>
      </c>
      <c r="M9" s="103">
        <f t="shared" si="1"/>
        <v>3121.5202836642561</v>
      </c>
      <c r="N9" s="104">
        <f t="shared" si="2"/>
        <v>260.12669030535466</v>
      </c>
      <c r="O9" s="106">
        <f t="shared" si="3"/>
        <v>0</v>
      </c>
      <c r="P9" s="107">
        <f t="shared" si="4"/>
        <v>-39.873309694645343</v>
      </c>
      <c r="Q9" s="108">
        <f t="shared" si="5"/>
        <v>0.86708896768451549</v>
      </c>
      <c r="R9" s="303"/>
      <c r="S9" s="46">
        <v>0.34374999999999994</v>
      </c>
      <c r="T9" s="47">
        <v>0.35473379629629626</v>
      </c>
      <c r="U9" s="109">
        <v>5.2166666666666295</v>
      </c>
      <c r="V9" s="110">
        <v>15.819214841697056</v>
      </c>
      <c r="W9" s="111"/>
      <c r="X9" s="114"/>
      <c r="Y9" s="294"/>
      <c r="Z9" s="295"/>
      <c r="AA9" s="115">
        <f>M9-J9</f>
        <v>-478.47971633574389</v>
      </c>
      <c r="AB9" s="108">
        <f>M9/J9</f>
        <v>0.8670889676845156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7">AVERAGE(I5:I20)</f>
        <v>11</v>
      </c>
      <c r="J21" s="135">
        <f t="shared" si="7"/>
        <v>3600</v>
      </c>
      <c r="K21" s="136">
        <f t="shared" ref="K21" si="8">J21/I21</f>
        <v>327.27272727272725</v>
      </c>
      <c r="L21" s="134">
        <f t="shared" ref="L21:M21" si="9">AVERAGE(L5:L20)</f>
        <v>11</v>
      </c>
      <c r="M21" s="135">
        <f t="shared" si="9"/>
        <v>3161.9926231829309</v>
      </c>
      <c r="N21" s="136">
        <f>M21/L21</f>
        <v>287.45387483481187</v>
      </c>
      <c r="O21" s="137">
        <f>L21-I21</f>
        <v>0</v>
      </c>
      <c r="P21" s="138">
        <f>N21-K21</f>
        <v>-39.818852437915382</v>
      </c>
      <c r="Q21" s="139">
        <f>N21/K21</f>
        <v>0.87833128421748075</v>
      </c>
      <c r="R21" s="304"/>
      <c r="S21" s="140">
        <v>0.25</v>
      </c>
      <c r="T21" s="141">
        <v>0.47280092592592587</v>
      </c>
      <c r="U21" s="142"/>
      <c r="V21" s="164"/>
      <c r="W21" s="165"/>
      <c r="X21" s="136"/>
      <c r="Y21" s="290"/>
      <c r="Z21" s="291"/>
      <c r="AA21" s="166">
        <f>M21-J21</f>
        <v>-438.00737681706914</v>
      </c>
      <c r="AB21" s="139">
        <f>M21/J21</f>
        <v>0.87833128421748075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1618</v>
      </c>
      <c r="G22" s="146">
        <f t="shared" ref="G22:G24" si="10">E22*F22</f>
        <v>29981.54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3037.9952056073939</v>
      </c>
      <c r="N22" s="150">
        <f>M22/L22</f>
        <v>1012.665068535798</v>
      </c>
      <c r="O22" s="152">
        <f>L22-I22</f>
        <v>0</v>
      </c>
      <c r="P22" s="153">
        <f>N22-K22</f>
        <v>-87.334931464201986</v>
      </c>
      <c r="Q22" s="154">
        <f>N22/K22</f>
        <v>0.92060460775981634</v>
      </c>
      <c r="R22" s="302">
        <f>Q38</f>
        <v>0.92090697214801887</v>
      </c>
      <c r="S22" s="155">
        <v>0.31597222222222215</v>
      </c>
      <c r="T22" s="156">
        <v>0.33815972222222213</v>
      </c>
      <c r="U22" s="157"/>
      <c r="V22" s="110">
        <v>31.955284136332452</v>
      </c>
      <c r="W22" s="159"/>
      <c r="X22" s="160"/>
      <c r="Y22" s="305"/>
      <c r="Z22" s="306"/>
      <c r="AA22" s="113">
        <f>M22-J22</f>
        <v>-262.00479439260607</v>
      </c>
      <c r="AB22" s="154">
        <f>M22/J22</f>
        <v>0.92060460775981634</v>
      </c>
      <c r="AC22" s="307">
        <f>AB38</f>
        <v>0.92090697214801887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2009</v>
      </c>
      <c r="G23" s="101">
        <f t="shared" si="10"/>
        <v>35941.01</v>
      </c>
      <c r="H23" s="26"/>
      <c r="I23" s="102">
        <v>4</v>
      </c>
      <c r="J23" s="103">
        <v>3300</v>
      </c>
      <c r="K23" s="104">
        <f t="shared" ref="K23:K24" si="11">J23/I23</f>
        <v>825</v>
      </c>
      <c r="L23" s="105">
        <v>4</v>
      </c>
      <c r="M23" s="103">
        <f>F23/V23*60</f>
        <v>3039.1365448784359</v>
      </c>
      <c r="N23" s="104">
        <f>M23/L23</f>
        <v>759.78413621960897</v>
      </c>
      <c r="O23" s="106">
        <f>L23-I23</f>
        <v>0</v>
      </c>
      <c r="P23" s="107">
        <f>N23-K23</f>
        <v>-65.215863780391032</v>
      </c>
      <c r="Q23" s="108">
        <f>N23/K23</f>
        <v>0.92095046814498061</v>
      </c>
      <c r="R23" s="303"/>
      <c r="S23" s="46">
        <v>0.34097222222222212</v>
      </c>
      <c r="T23" s="47">
        <v>0.36850694444444432</v>
      </c>
      <c r="U23" s="109">
        <v>5</v>
      </c>
      <c r="V23" s="110">
        <v>39.662581203577197</v>
      </c>
      <c r="W23" s="111"/>
      <c r="X23" s="114"/>
      <c r="Y23" s="294"/>
      <c r="Z23" s="295"/>
      <c r="AA23" s="115">
        <f>M23-J23</f>
        <v>-260.86345512156413</v>
      </c>
      <c r="AB23" s="108">
        <f>M23/J23</f>
        <v>0.92095046814498061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2549</v>
      </c>
      <c r="G24" s="101">
        <f t="shared" si="10"/>
        <v>56893.68</v>
      </c>
      <c r="H24" s="26"/>
      <c r="I24" s="102">
        <v>5</v>
      </c>
      <c r="J24" s="103">
        <v>3300</v>
      </c>
      <c r="K24" s="104">
        <f t="shared" si="11"/>
        <v>660</v>
      </c>
      <c r="L24" s="105">
        <v>5</v>
      </c>
      <c r="M24" s="103">
        <f>F24/V24*60</f>
        <v>3039.8472737795569</v>
      </c>
      <c r="N24" s="104">
        <f>M24/L24</f>
        <v>607.96945475591133</v>
      </c>
      <c r="O24" s="106">
        <f>L24-I24</f>
        <v>0</v>
      </c>
      <c r="P24" s="107">
        <f>N24-K24</f>
        <v>-52.030545244088671</v>
      </c>
      <c r="Q24" s="108">
        <f>N24/K24</f>
        <v>0.92116584053925954</v>
      </c>
      <c r="R24" s="303"/>
      <c r="S24" s="46">
        <v>0.37222222222222212</v>
      </c>
      <c r="T24" s="47">
        <v>0.4071527777777777</v>
      </c>
      <c r="U24" s="109">
        <v>5.3500000000000369</v>
      </c>
      <c r="V24" s="110">
        <v>50.311738132108175</v>
      </c>
      <c r="W24" s="111"/>
      <c r="X24" s="114"/>
      <c r="Y24" s="294"/>
      <c r="Z24" s="295"/>
      <c r="AA24" s="115">
        <f>M24-J24</f>
        <v>-260.15272622044313</v>
      </c>
      <c r="AB24" s="108">
        <f>M24/J24</f>
        <v>0.92116584053925965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12">AVERAGE(I22:I37)</f>
        <v>4</v>
      </c>
      <c r="J38" s="135">
        <f t="shared" si="12"/>
        <v>3300</v>
      </c>
      <c r="K38" s="136">
        <f t="shared" ref="K38" si="13">J38/I38</f>
        <v>825</v>
      </c>
      <c r="L38" s="134">
        <f t="shared" ref="L38:M38" si="14">AVERAGE(L22:L37)</f>
        <v>4</v>
      </c>
      <c r="M38" s="135">
        <f t="shared" si="14"/>
        <v>3038.9930080884624</v>
      </c>
      <c r="N38" s="136">
        <f t="shared" ref="N38:N45" si="15">M38/L38</f>
        <v>759.74825202211559</v>
      </c>
      <c r="O38" s="137">
        <f t="shared" ref="O38:O45" si="16">L38-I38</f>
        <v>0</v>
      </c>
      <c r="P38" s="138">
        <f t="shared" ref="P38:P45" si="17">N38-K38</f>
        <v>-65.251747977884406</v>
      </c>
      <c r="Q38" s="139">
        <f t="shared" ref="Q38:Q45" si="18">N38/K38</f>
        <v>0.92090697214801887</v>
      </c>
      <c r="R38" s="304"/>
      <c r="S38" s="140">
        <v>0.31597222222222215</v>
      </c>
      <c r="T38" s="141">
        <v>0.4071527777777777</v>
      </c>
      <c r="U38" s="142"/>
      <c r="V38" s="164"/>
      <c r="W38" s="97"/>
      <c r="X38" s="67"/>
      <c r="Y38" s="290"/>
      <c r="Z38" s="291"/>
      <c r="AA38" s="166">
        <f t="shared" ref="AA38:AA45" si="19">M38-J38</f>
        <v>-261.00699191153763</v>
      </c>
      <c r="AB38" s="139">
        <f t="shared" ref="AB38:AB45" si="20">M38/J38</f>
        <v>0.92090697214801887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1174</v>
      </c>
      <c r="G39" s="146">
        <f t="shared" ref="G39:G45" si="21">E39*F39</f>
        <v>29138.68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22">F39/V39*60</f>
        <v>3247.4256067804808</v>
      </c>
      <c r="N39" s="150">
        <f t="shared" si="15"/>
        <v>649.48512135609622</v>
      </c>
      <c r="O39" s="152">
        <f t="shared" si="16"/>
        <v>0</v>
      </c>
      <c r="P39" s="153">
        <f t="shared" si="17"/>
        <v>-70.514878643903785</v>
      </c>
      <c r="Q39" s="154">
        <f t="shared" si="18"/>
        <v>0.90206266855013362</v>
      </c>
      <c r="R39" s="302">
        <f>Q55</f>
        <v>0.90116407032010071</v>
      </c>
      <c r="S39" s="155">
        <v>0.25</v>
      </c>
      <c r="T39" s="156">
        <v>0.26505787037037037</v>
      </c>
      <c r="U39" s="157"/>
      <c r="V39" s="158">
        <v>21.691028072490528</v>
      </c>
      <c r="W39" s="159"/>
      <c r="X39" s="160"/>
      <c r="Y39" s="305"/>
      <c r="Z39" s="306"/>
      <c r="AA39" s="113">
        <f t="shared" si="19"/>
        <v>-352.57439321951915</v>
      </c>
      <c r="AB39" s="154">
        <f t="shared" si="20"/>
        <v>0.90206266855013362</v>
      </c>
      <c r="AC39" s="307">
        <f>AB55</f>
        <v>0.90116407032010071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825</v>
      </c>
      <c r="G40" s="101">
        <f t="shared" si="21"/>
        <v>17094</v>
      </c>
      <c r="H40" s="26"/>
      <c r="I40" s="102">
        <v>3</v>
      </c>
      <c r="J40" s="103">
        <v>3600</v>
      </c>
      <c r="K40" s="104">
        <f t="shared" ref="K40:K62" si="23">J40/I40</f>
        <v>1200</v>
      </c>
      <c r="L40" s="105">
        <v>3</v>
      </c>
      <c r="M40" s="103">
        <f t="shared" si="22"/>
        <v>3244.0361428160645</v>
      </c>
      <c r="N40" s="104">
        <f t="shared" si="15"/>
        <v>1081.3453809386881</v>
      </c>
      <c r="O40" s="106">
        <f t="shared" si="16"/>
        <v>0</v>
      </c>
      <c r="P40" s="107">
        <f t="shared" si="17"/>
        <v>-118.65461906131191</v>
      </c>
      <c r="Q40" s="108">
        <f t="shared" si="18"/>
        <v>0.90112115078224009</v>
      </c>
      <c r="R40" s="303"/>
      <c r="S40" s="46">
        <v>0.27500000000000002</v>
      </c>
      <c r="T40" s="47">
        <v>0.28559027777777779</v>
      </c>
      <c r="U40" s="109">
        <v>14.316666666666693</v>
      </c>
      <c r="V40" s="110">
        <v>15.258769576170728</v>
      </c>
      <c r="W40" s="111"/>
      <c r="X40" s="114"/>
      <c r="Y40" s="294"/>
      <c r="Z40" s="295"/>
      <c r="AA40" s="115">
        <f t="shared" si="19"/>
        <v>-355.96385718393549</v>
      </c>
      <c r="AB40" s="108">
        <f t="shared" si="20"/>
        <v>0.90112115078224009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792</v>
      </c>
      <c r="G41" s="101">
        <f t="shared" si="21"/>
        <v>14398.56</v>
      </c>
      <c r="H41" s="26"/>
      <c r="I41" s="102">
        <v>3</v>
      </c>
      <c r="J41" s="103">
        <v>3600</v>
      </c>
      <c r="K41" s="104">
        <f t="shared" si="23"/>
        <v>1200</v>
      </c>
      <c r="L41" s="105">
        <v>3</v>
      </c>
      <c r="M41" s="103">
        <f t="shared" si="22"/>
        <v>3242.6032394521162</v>
      </c>
      <c r="N41" s="104">
        <f t="shared" si="15"/>
        <v>1080.8677464840387</v>
      </c>
      <c r="O41" s="106">
        <f t="shared" si="16"/>
        <v>0</v>
      </c>
      <c r="P41" s="107">
        <f t="shared" si="17"/>
        <v>-119.13225351596134</v>
      </c>
      <c r="Q41" s="108">
        <f t="shared" si="18"/>
        <v>0.90072312207003224</v>
      </c>
      <c r="R41" s="303"/>
      <c r="S41" s="46">
        <v>0.29583333333333339</v>
      </c>
      <c r="T41" s="47">
        <v>0.30600694444444448</v>
      </c>
      <c r="U41" s="109">
        <v>14.750000000000068</v>
      </c>
      <c r="V41" s="110">
        <v>14.65489191580194</v>
      </c>
      <c r="W41" s="111"/>
      <c r="X41" s="114"/>
      <c r="Y41" s="294"/>
      <c r="Z41" s="295"/>
      <c r="AA41" s="115">
        <f t="shared" si="19"/>
        <v>-357.39676054788379</v>
      </c>
      <c r="AB41" s="108">
        <f t="shared" si="20"/>
        <v>0.90072312207003224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1232</v>
      </c>
      <c r="G42" s="101">
        <f t="shared" si="21"/>
        <v>21030.240000000002</v>
      </c>
      <c r="H42" s="26"/>
      <c r="I42" s="102">
        <v>3</v>
      </c>
      <c r="J42" s="103">
        <v>3300</v>
      </c>
      <c r="K42" s="104">
        <f t="shared" si="23"/>
        <v>1100</v>
      </c>
      <c r="L42" s="105">
        <v>3</v>
      </c>
      <c r="M42" s="103">
        <f t="shared" si="22"/>
        <v>3042.7200668271798</v>
      </c>
      <c r="N42" s="104">
        <f t="shared" si="15"/>
        <v>1014.2400222757266</v>
      </c>
      <c r="O42" s="106">
        <f t="shared" si="16"/>
        <v>0</v>
      </c>
      <c r="P42" s="107">
        <f t="shared" si="17"/>
        <v>-85.759977724273426</v>
      </c>
      <c r="Q42" s="108">
        <f t="shared" si="18"/>
        <v>0.92203638388702414</v>
      </c>
      <c r="R42" s="303"/>
      <c r="S42" s="46">
        <v>0.31597222222222232</v>
      </c>
      <c r="T42" s="47">
        <v>0.33283564814814826</v>
      </c>
      <c r="U42" s="109">
        <v>14.350000000000085</v>
      </c>
      <c r="V42" s="110">
        <v>24.294052156129059</v>
      </c>
      <c r="W42" s="111"/>
      <c r="X42" s="114"/>
      <c r="Y42" s="294"/>
      <c r="Z42" s="295"/>
      <c r="AA42" s="115">
        <f t="shared" si="19"/>
        <v>-257.27993317282017</v>
      </c>
      <c r="AB42" s="108">
        <f t="shared" si="20"/>
        <v>0.92203638388702425</v>
      </c>
      <c r="AC42" s="308"/>
    </row>
    <row r="43" spans="1:29" ht="15.75" customHeight="1">
      <c r="A43" s="311"/>
      <c r="B43" s="98" t="s">
        <v>118</v>
      </c>
      <c r="C43" s="292" t="s">
        <v>230</v>
      </c>
      <c r="D43" s="293"/>
      <c r="E43" s="99">
        <v>24.76</v>
      </c>
      <c r="F43" s="100">
        <v>2623</v>
      </c>
      <c r="G43" s="101">
        <f t="shared" si="21"/>
        <v>64945.48</v>
      </c>
      <c r="H43" s="13"/>
      <c r="I43" s="102">
        <v>4</v>
      </c>
      <c r="J43" s="103">
        <v>3600</v>
      </c>
      <c r="K43" s="104">
        <f t="shared" si="23"/>
        <v>900</v>
      </c>
      <c r="L43" s="105">
        <v>4</v>
      </c>
      <c r="M43" s="103">
        <f t="shared" si="22"/>
        <v>3116.3263116634375</v>
      </c>
      <c r="N43" s="104">
        <f t="shared" si="15"/>
        <v>779.08157791585938</v>
      </c>
      <c r="O43" s="106">
        <f t="shared" si="16"/>
        <v>0</v>
      </c>
      <c r="P43" s="107">
        <f t="shared" si="17"/>
        <v>-120.91842208414062</v>
      </c>
      <c r="Q43" s="108">
        <f t="shared" si="18"/>
        <v>0.86564619768428819</v>
      </c>
      <c r="R43" s="303"/>
      <c r="S43" s="46">
        <v>0.34236111111111123</v>
      </c>
      <c r="T43" s="47">
        <v>0.37743055555555566</v>
      </c>
      <c r="U43" s="109">
        <v>13.716666666666679</v>
      </c>
      <c r="V43" s="110">
        <v>50.501771721072899</v>
      </c>
      <c r="W43" s="111"/>
      <c r="X43" s="114"/>
      <c r="Y43" s="294"/>
      <c r="Z43" s="295"/>
      <c r="AA43" s="115">
        <f t="shared" si="19"/>
        <v>-483.67368833656246</v>
      </c>
      <c r="AB43" s="108">
        <f t="shared" si="20"/>
        <v>0.86564619768428819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3155</v>
      </c>
      <c r="G44" s="119">
        <f t="shared" si="21"/>
        <v>44264.65</v>
      </c>
      <c r="H44" s="120"/>
      <c r="I44" s="102">
        <v>3</v>
      </c>
      <c r="J44" s="103">
        <v>3000</v>
      </c>
      <c r="K44" s="104">
        <f t="shared" si="23"/>
        <v>1000</v>
      </c>
      <c r="L44" s="105">
        <v>3</v>
      </c>
      <c r="M44" s="103">
        <f t="shared" si="22"/>
        <v>2764.1903043486277</v>
      </c>
      <c r="N44" s="104">
        <f t="shared" si="15"/>
        <v>921.39676811620927</v>
      </c>
      <c r="O44" s="106">
        <f t="shared" si="16"/>
        <v>0</v>
      </c>
      <c r="P44" s="107">
        <f t="shared" si="17"/>
        <v>-78.603231883790727</v>
      </c>
      <c r="Q44" s="108">
        <f t="shared" si="18"/>
        <v>0.9213967681162093</v>
      </c>
      <c r="R44" s="303"/>
      <c r="S44" s="46">
        <v>0.38750000000000012</v>
      </c>
      <c r="T44" s="118">
        <v>0.43504629629629643</v>
      </c>
      <c r="U44" s="109">
        <v>14.500000000000028</v>
      </c>
      <c r="V44" s="110">
        <v>68.482983860479138</v>
      </c>
      <c r="W44" s="111"/>
      <c r="X44" s="114"/>
      <c r="Y44" s="294"/>
      <c r="Z44" s="295"/>
      <c r="AA44" s="115">
        <f t="shared" si="19"/>
        <v>-235.80969565137229</v>
      </c>
      <c r="AB44" s="108">
        <f t="shared" si="20"/>
        <v>0.92139676811620919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4411</v>
      </c>
      <c r="G45" s="119">
        <f t="shared" si="21"/>
        <v>62989.079999999994</v>
      </c>
      <c r="H45" s="60"/>
      <c r="I45" s="102">
        <v>3</v>
      </c>
      <c r="J45" s="103">
        <v>3600</v>
      </c>
      <c r="K45" s="104">
        <f t="shared" si="23"/>
        <v>1200</v>
      </c>
      <c r="L45" s="105">
        <v>3</v>
      </c>
      <c r="M45" s="103">
        <f t="shared" si="22"/>
        <v>3240.9852368905445</v>
      </c>
      <c r="N45" s="104">
        <f t="shared" si="15"/>
        <v>1080.3284122968482</v>
      </c>
      <c r="O45" s="121">
        <f t="shared" si="16"/>
        <v>0</v>
      </c>
      <c r="P45" s="122">
        <f t="shared" si="17"/>
        <v>-119.67158770315177</v>
      </c>
      <c r="Q45" s="123">
        <f t="shared" si="18"/>
        <v>0.90027367691404014</v>
      </c>
      <c r="R45" s="303"/>
      <c r="S45" s="46">
        <v>0.44513888888888903</v>
      </c>
      <c r="T45" s="118">
        <v>0.50184027777777795</v>
      </c>
      <c r="U45" s="109">
        <v>14.53333333333334</v>
      </c>
      <c r="V45" s="110">
        <v>81.660353459036187</v>
      </c>
      <c r="W45" s="111"/>
      <c r="X45" s="114"/>
      <c r="Y45" s="294"/>
      <c r="Z45" s="295"/>
      <c r="AA45" s="115">
        <f t="shared" si="19"/>
        <v>-359.01476310945554</v>
      </c>
      <c r="AB45" s="108">
        <f t="shared" si="20"/>
        <v>0.90027367691404014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24">AVERAGE(I39:I54)</f>
        <v>3.4285714285714284</v>
      </c>
      <c r="J55" s="135">
        <f t="shared" si="24"/>
        <v>3471.4285714285716</v>
      </c>
      <c r="K55" s="136">
        <f t="shared" ref="K55" si="25">J55/I55</f>
        <v>1012.5000000000001</v>
      </c>
      <c r="L55" s="134">
        <f t="shared" ref="L55:M55" si="26">AVERAGE(L39:L54)</f>
        <v>3.4285714285714284</v>
      </c>
      <c r="M55" s="135">
        <f t="shared" si="26"/>
        <v>3128.3267012540641</v>
      </c>
      <c r="N55" s="136">
        <f t="shared" ref="N55:N62" si="27">M55/L55</f>
        <v>912.42862119910205</v>
      </c>
      <c r="O55" s="137">
        <f t="shared" ref="O55:O62" si="28">L55-I55</f>
        <v>0</v>
      </c>
      <c r="P55" s="138">
        <f t="shared" ref="P55:P62" si="29">N55-K55</f>
        <v>-100.07137880089806</v>
      </c>
      <c r="Q55" s="139">
        <f t="shared" ref="Q55:Q62" si="30">N55/K55</f>
        <v>0.90116407032010071</v>
      </c>
      <c r="R55" s="304"/>
      <c r="S55" s="140">
        <v>0.25</v>
      </c>
      <c r="T55" s="141">
        <v>0.50184027777777795</v>
      </c>
      <c r="U55" s="142"/>
      <c r="V55" s="164"/>
      <c r="W55" s="97"/>
      <c r="X55" s="67"/>
      <c r="Y55" s="290"/>
      <c r="Z55" s="291"/>
      <c r="AA55" s="166">
        <f t="shared" ref="AA55:AA62" si="31">M55-J55</f>
        <v>-343.10187017450744</v>
      </c>
      <c r="AB55" s="139">
        <f t="shared" ref="AB55:AB62" si="32">M55/J55</f>
        <v>0.90116407032010071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1450</v>
      </c>
      <c r="G56" s="146">
        <f t="shared" ref="G56:G62" si="33">E56*F56</f>
        <v>26361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34">F56/V56*60</f>
        <v>3242.4756310719176</v>
      </c>
      <c r="N56" s="150">
        <f t="shared" si="27"/>
        <v>1080.8252103573059</v>
      </c>
      <c r="O56" s="152">
        <f t="shared" si="28"/>
        <v>0</v>
      </c>
      <c r="P56" s="153">
        <f t="shared" si="29"/>
        <v>-119.17478964269412</v>
      </c>
      <c r="Q56" s="154">
        <f t="shared" si="30"/>
        <v>0.90068767529775495</v>
      </c>
      <c r="R56" s="302">
        <f>Q72</f>
        <v>0.89893243743590612</v>
      </c>
      <c r="S56" s="155">
        <v>0.25</v>
      </c>
      <c r="T56" s="156">
        <v>0.26862268518518517</v>
      </c>
      <c r="U56" s="157"/>
      <c r="V56" s="158">
        <v>26.831350455281292</v>
      </c>
      <c r="W56" s="156"/>
      <c r="X56" s="167"/>
      <c r="Y56" s="305"/>
      <c r="Z56" s="306"/>
      <c r="AA56" s="113">
        <f t="shared" si="31"/>
        <v>-357.52436892808237</v>
      </c>
      <c r="AB56" s="154">
        <f t="shared" si="32"/>
        <v>0.90068767529775495</v>
      </c>
      <c r="AC56" s="307">
        <f>AB72</f>
        <v>0.89893243743590623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1240</v>
      </c>
      <c r="G57" s="101">
        <f t="shared" si="33"/>
        <v>37200</v>
      </c>
      <c r="H57" s="26"/>
      <c r="I57" s="102">
        <v>4</v>
      </c>
      <c r="J57" s="103">
        <v>3600</v>
      </c>
      <c r="K57" s="104">
        <f t="shared" si="23"/>
        <v>900</v>
      </c>
      <c r="L57" s="105">
        <v>4</v>
      </c>
      <c r="M57" s="103">
        <f t="shared" si="34"/>
        <v>3242.9777844542236</v>
      </c>
      <c r="N57" s="104">
        <f t="shared" si="27"/>
        <v>810.74444611355591</v>
      </c>
      <c r="O57" s="106">
        <f t="shared" si="28"/>
        <v>0</v>
      </c>
      <c r="P57" s="107">
        <f t="shared" si="29"/>
        <v>-89.25555388644409</v>
      </c>
      <c r="Q57" s="108">
        <f t="shared" si="30"/>
        <v>0.90082716234839544</v>
      </c>
      <c r="R57" s="303"/>
      <c r="S57" s="46">
        <v>0.27777777777777779</v>
      </c>
      <c r="T57" s="47">
        <v>0.29370370370370369</v>
      </c>
      <c r="U57" s="109">
        <v>13.183333333333369</v>
      </c>
      <c r="V57" s="110">
        <v>22.941877787954425</v>
      </c>
      <c r="W57" s="111"/>
      <c r="X57" s="13"/>
      <c r="Y57" s="294"/>
      <c r="Z57" s="295"/>
      <c r="AA57" s="115">
        <f t="shared" si="31"/>
        <v>-357.02221554577636</v>
      </c>
      <c r="AB57" s="108">
        <f t="shared" si="32"/>
        <v>0.90082716234839544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1395</v>
      </c>
      <c r="G58" s="101">
        <f t="shared" si="33"/>
        <v>41850</v>
      </c>
      <c r="H58" s="26"/>
      <c r="I58" s="102">
        <v>4</v>
      </c>
      <c r="J58" s="103">
        <v>3300</v>
      </c>
      <c r="K58" s="104">
        <f t="shared" si="23"/>
        <v>825</v>
      </c>
      <c r="L58" s="105">
        <v>4</v>
      </c>
      <c r="M58" s="103">
        <f t="shared" si="34"/>
        <v>3043.783320148907</v>
      </c>
      <c r="N58" s="104">
        <f t="shared" si="27"/>
        <v>760.94583003722676</v>
      </c>
      <c r="O58" s="106">
        <f t="shared" si="28"/>
        <v>0</v>
      </c>
      <c r="P58" s="107">
        <f t="shared" si="29"/>
        <v>-64.054169962773244</v>
      </c>
      <c r="Q58" s="108">
        <f t="shared" si="30"/>
        <v>0.9223585818633051</v>
      </c>
      <c r="R58" s="303"/>
      <c r="S58" s="46">
        <v>0.30347222222222225</v>
      </c>
      <c r="T58" s="47">
        <v>0.32255787037037043</v>
      </c>
      <c r="U58" s="109">
        <v>14.066666666666734</v>
      </c>
      <c r="V58" s="110">
        <v>27.498672276023001</v>
      </c>
      <c r="W58" s="111"/>
      <c r="X58" s="13"/>
      <c r="Y58" s="294"/>
      <c r="Z58" s="295"/>
      <c r="AA58" s="115">
        <f t="shared" si="31"/>
        <v>-256.21667985109298</v>
      </c>
      <c r="AB58" s="108">
        <f t="shared" si="32"/>
        <v>0.9223585818633051</v>
      </c>
      <c r="AC58" s="308"/>
    </row>
    <row r="59" spans="1:29" ht="15.75" customHeight="1">
      <c r="A59" s="297"/>
      <c r="B59" s="98" t="s">
        <v>118</v>
      </c>
      <c r="C59" s="292" t="s">
        <v>128</v>
      </c>
      <c r="D59" s="293"/>
      <c r="E59" s="99">
        <v>25.03</v>
      </c>
      <c r="F59" s="100">
        <v>972</v>
      </c>
      <c r="G59" s="101">
        <f t="shared" si="33"/>
        <v>24329.16</v>
      </c>
      <c r="H59" s="26"/>
      <c r="I59" s="102">
        <v>5</v>
      </c>
      <c r="J59" s="103">
        <v>3600</v>
      </c>
      <c r="K59" s="104">
        <f t="shared" si="23"/>
        <v>720</v>
      </c>
      <c r="L59" s="105">
        <v>5</v>
      </c>
      <c r="M59" s="103">
        <f t="shared" si="34"/>
        <v>3246.5502238402464</v>
      </c>
      <c r="N59" s="104">
        <f t="shared" si="27"/>
        <v>649.31004476804924</v>
      </c>
      <c r="O59" s="106">
        <f t="shared" si="28"/>
        <v>0</v>
      </c>
      <c r="P59" s="107">
        <f t="shared" si="29"/>
        <v>-70.689955231950762</v>
      </c>
      <c r="Q59" s="108">
        <f t="shared" si="30"/>
        <v>0.9018195066222906</v>
      </c>
      <c r="R59" s="303"/>
      <c r="S59" s="46">
        <v>0.33194444444444449</v>
      </c>
      <c r="T59" s="47">
        <v>0.34440972222222227</v>
      </c>
      <c r="U59" s="109">
        <v>13.516666666666648</v>
      </c>
      <c r="V59" s="110">
        <v>17.963683288107283</v>
      </c>
      <c r="W59" s="111"/>
      <c r="X59" s="114"/>
      <c r="Y59" s="294"/>
      <c r="Z59" s="295"/>
      <c r="AA59" s="115">
        <f t="shared" si="31"/>
        <v>-353.44977615975358</v>
      </c>
      <c r="AB59" s="108">
        <f t="shared" si="32"/>
        <v>0.90181950662229071</v>
      </c>
      <c r="AC59" s="308"/>
    </row>
    <row r="60" spans="1:29" ht="15.75" customHeight="1">
      <c r="A60" s="298"/>
      <c r="B60" s="98" t="s">
        <v>118</v>
      </c>
      <c r="C60" s="292" t="s">
        <v>218</v>
      </c>
      <c r="D60" s="293"/>
      <c r="E60" s="99">
        <v>27.48</v>
      </c>
      <c r="F60" s="100">
        <v>2227</v>
      </c>
      <c r="G60" s="101">
        <f t="shared" si="33"/>
        <v>61197.96</v>
      </c>
      <c r="H60" s="13"/>
      <c r="I60" s="102">
        <v>5</v>
      </c>
      <c r="J60" s="103">
        <v>3600</v>
      </c>
      <c r="K60" s="104">
        <f t="shared" si="23"/>
        <v>720</v>
      </c>
      <c r="L60" s="105">
        <v>5</v>
      </c>
      <c r="M60" s="103">
        <f t="shared" si="34"/>
        <v>3239.731290059317</v>
      </c>
      <c r="N60" s="104">
        <f t="shared" si="27"/>
        <v>647.94625801186339</v>
      </c>
      <c r="O60" s="106">
        <f t="shared" si="28"/>
        <v>0</v>
      </c>
      <c r="P60" s="107">
        <f t="shared" si="29"/>
        <v>-72.053741988136608</v>
      </c>
      <c r="Q60" s="108">
        <f t="shared" si="30"/>
        <v>0.89992535834981024</v>
      </c>
      <c r="R60" s="303"/>
      <c r="S60" s="46">
        <v>0.35416666666666674</v>
      </c>
      <c r="T60" s="47">
        <v>0.38280092592592602</v>
      </c>
      <c r="U60" s="109">
        <v>14.050000000000038</v>
      </c>
      <c r="V60" s="110">
        <v>41.244161332143541</v>
      </c>
      <c r="W60" s="111"/>
      <c r="X60" s="114"/>
      <c r="Y60" s="294"/>
      <c r="Z60" s="295"/>
      <c r="AA60" s="115">
        <f t="shared" si="31"/>
        <v>-360.26870994068304</v>
      </c>
      <c r="AB60" s="108">
        <f t="shared" si="32"/>
        <v>0.89992535834981024</v>
      </c>
      <c r="AC60" s="308"/>
    </row>
    <row r="61" spans="1:29" ht="15.75" customHeight="1">
      <c r="A61" s="298"/>
      <c r="B61" s="98" t="s">
        <v>118</v>
      </c>
      <c r="C61" s="292" t="s">
        <v>123</v>
      </c>
      <c r="D61" s="293"/>
      <c r="E61" s="99">
        <v>16.66</v>
      </c>
      <c r="F61" s="100">
        <v>3656</v>
      </c>
      <c r="G61" s="119">
        <f t="shared" si="33"/>
        <v>60908.959999999999</v>
      </c>
      <c r="H61" s="120"/>
      <c r="I61" s="102">
        <v>5</v>
      </c>
      <c r="J61" s="103">
        <v>3600</v>
      </c>
      <c r="K61" s="104">
        <f t="shared" si="23"/>
        <v>720</v>
      </c>
      <c r="L61" s="105">
        <v>5</v>
      </c>
      <c r="M61" s="103">
        <f t="shared" si="34"/>
        <v>3244.6132006233815</v>
      </c>
      <c r="N61" s="104">
        <f t="shared" si="27"/>
        <v>648.92264012467626</v>
      </c>
      <c r="O61" s="106">
        <f t="shared" si="28"/>
        <v>0</v>
      </c>
      <c r="P61" s="107">
        <f t="shared" si="29"/>
        <v>-71.077359875323737</v>
      </c>
      <c r="Q61" s="108">
        <f t="shared" si="30"/>
        <v>0.90128144461760595</v>
      </c>
      <c r="R61" s="303"/>
      <c r="S61" s="46">
        <v>0.39305555555555566</v>
      </c>
      <c r="T61" s="118">
        <v>0.44000000000000011</v>
      </c>
      <c r="U61" s="109">
        <v>14.766666666666683</v>
      </c>
      <c r="V61" s="110">
        <v>67.607442377986615</v>
      </c>
      <c r="W61" s="111"/>
      <c r="X61" s="49"/>
      <c r="Y61" s="294"/>
      <c r="Z61" s="295"/>
      <c r="AA61" s="115">
        <f t="shared" si="31"/>
        <v>-355.38679937661846</v>
      </c>
      <c r="AB61" s="108">
        <f t="shared" si="32"/>
        <v>0.90128144461760595</v>
      </c>
      <c r="AC61" s="308"/>
    </row>
    <row r="62" spans="1:29" ht="15.75" customHeight="1">
      <c r="A62" s="298"/>
      <c r="B62" s="98" t="s">
        <v>118</v>
      </c>
      <c r="C62" s="292" t="s">
        <v>231</v>
      </c>
      <c r="D62" s="293"/>
      <c r="E62" s="99">
        <v>23.8</v>
      </c>
      <c r="F62" s="100">
        <v>2629</v>
      </c>
      <c r="G62" s="119">
        <f t="shared" si="33"/>
        <v>62570.200000000004</v>
      </c>
      <c r="H62" s="60"/>
      <c r="I62" s="102">
        <v>4</v>
      </c>
      <c r="J62" s="103">
        <v>3600</v>
      </c>
      <c r="K62" s="104">
        <f t="shared" si="23"/>
        <v>900</v>
      </c>
      <c r="L62" s="105">
        <v>4</v>
      </c>
      <c r="M62" s="103">
        <f t="shared" si="34"/>
        <v>3123.2862419560784</v>
      </c>
      <c r="N62" s="104">
        <f t="shared" si="27"/>
        <v>780.82156048901959</v>
      </c>
      <c r="O62" s="121">
        <f t="shared" si="28"/>
        <v>0</v>
      </c>
      <c r="P62" s="122">
        <f t="shared" si="29"/>
        <v>-119.17843951098041</v>
      </c>
      <c r="Q62" s="123">
        <f t="shared" si="30"/>
        <v>0.86757951165446623</v>
      </c>
      <c r="R62" s="303"/>
      <c r="S62" s="46">
        <v>0.45000000000000012</v>
      </c>
      <c r="T62" s="118">
        <v>0.48506944444444455</v>
      </c>
      <c r="U62" s="109">
        <v>14.400000000000013</v>
      </c>
      <c r="V62" s="110">
        <v>50.5044967960443</v>
      </c>
      <c r="W62" s="111"/>
      <c r="X62" s="114"/>
      <c r="Y62" s="294"/>
      <c r="Z62" s="295"/>
      <c r="AA62" s="115">
        <f t="shared" si="31"/>
        <v>-476.71375804392164</v>
      </c>
      <c r="AB62" s="108">
        <f t="shared" si="32"/>
        <v>0.86757951165446623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5">AVERAGE(I56:I71)</f>
        <v>4.2857142857142856</v>
      </c>
      <c r="J72" s="135">
        <f t="shared" si="35"/>
        <v>3557.1428571428573</v>
      </c>
      <c r="K72" s="136">
        <f t="shared" ref="K72" si="36">J72/I72</f>
        <v>830.00000000000011</v>
      </c>
      <c r="L72" s="134">
        <f t="shared" ref="L72:M72" si="37">AVERAGE(L56:L71)</f>
        <v>4.2857142857142856</v>
      </c>
      <c r="M72" s="135">
        <f t="shared" si="37"/>
        <v>3197.6310988791524</v>
      </c>
      <c r="N72" s="136">
        <f>M72/L72</f>
        <v>746.11392307180222</v>
      </c>
      <c r="O72" s="137">
        <f>L72-I72</f>
        <v>0</v>
      </c>
      <c r="P72" s="138">
        <f>N72-K72</f>
        <v>-83.886076928197895</v>
      </c>
      <c r="Q72" s="139">
        <f>N72/K72</f>
        <v>0.89893243743590612</v>
      </c>
      <c r="R72" s="304"/>
      <c r="S72" s="140">
        <v>0.25</v>
      </c>
      <c r="T72" s="141">
        <v>0.48506944444444455</v>
      </c>
      <c r="U72" s="142"/>
      <c r="V72" s="164"/>
      <c r="W72" s="165"/>
      <c r="X72" s="136"/>
      <c r="Y72" s="290"/>
      <c r="Z72" s="291"/>
      <c r="AA72" s="166">
        <f>M72-J72</f>
        <v>-359.51175826370491</v>
      </c>
      <c r="AB72" s="139">
        <f>M72/J72</f>
        <v>0.89893243743590623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964</v>
      </c>
      <c r="G73" s="146">
        <f t="shared" ref="G73" si="38">E73*F73</f>
        <v>27541.48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3119.7116241780304</v>
      </c>
      <c r="N73" s="150">
        <f>M73/L73</f>
        <v>259.97596868150254</v>
      </c>
      <c r="O73" s="152">
        <f>L73-I73</f>
        <v>0</v>
      </c>
      <c r="P73" s="153">
        <f>N73-K73</f>
        <v>-40.024031318497464</v>
      </c>
      <c r="Q73" s="154">
        <f>N73/K73</f>
        <v>0.86658656227167508</v>
      </c>
      <c r="R73" s="302">
        <f>Q89</f>
        <v>0.86658656227167508</v>
      </c>
      <c r="S73" s="155">
        <v>0.70833333333333337</v>
      </c>
      <c r="T73" s="156">
        <v>0.72120370370370379</v>
      </c>
      <c r="U73" s="157"/>
      <c r="V73" s="158">
        <v>18.540175172517575</v>
      </c>
      <c r="W73" s="156"/>
      <c r="X73" s="167"/>
      <c r="Y73" s="305"/>
      <c r="Z73" s="306"/>
      <c r="AA73" s="113">
        <f>M73-J73</f>
        <v>-480.28837582196957</v>
      </c>
      <c r="AB73" s="154">
        <f>M73/J73</f>
        <v>0.86658656227167508</v>
      </c>
      <c r="AC73" s="307">
        <f>AB89</f>
        <v>0.86658656227167508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9">AVERAGE(I73:I88)</f>
        <v>12</v>
      </c>
      <c r="J89" s="135">
        <f t="shared" si="39"/>
        <v>3600</v>
      </c>
      <c r="K89" s="136">
        <f t="shared" ref="K89" si="40">J89/I89</f>
        <v>300</v>
      </c>
      <c r="L89" s="134">
        <f t="shared" ref="L89:M89" si="41">AVERAGE(L73:L88)</f>
        <v>12</v>
      </c>
      <c r="M89" s="135">
        <f t="shared" si="41"/>
        <v>3119.7116241780304</v>
      </c>
      <c r="N89" s="136">
        <f>M89/L89</f>
        <v>259.97596868150254</v>
      </c>
      <c r="O89" s="137">
        <f>L89-I89</f>
        <v>0</v>
      </c>
      <c r="P89" s="138">
        <f>N89-K89</f>
        <v>-40.024031318497464</v>
      </c>
      <c r="Q89" s="139">
        <f>N89/K89</f>
        <v>0.86658656227167508</v>
      </c>
      <c r="R89" s="304"/>
      <c r="S89" s="140">
        <v>0.70833333333333337</v>
      </c>
      <c r="T89" s="141">
        <v>0.72120370370370379</v>
      </c>
      <c r="U89" s="142"/>
      <c r="V89" s="164"/>
      <c r="W89" s="165"/>
      <c r="X89" s="136"/>
      <c r="Y89" s="290"/>
      <c r="Z89" s="291"/>
      <c r="AA89" s="166">
        <f>M89-J89</f>
        <v>-480.28837582196957</v>
      </c>
      <c r="AB89" s="139">
        <f>M89/J89</f>
        <v>0.86658656227167508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849</v>
      </c>
      <c r="G90" s="146">
        <f t="shared" ref="G90:G93" si="42">E90*F90</f>
        <v>20834.46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2766.1225706220257</v>
      </c>
      <c r="N90" s="150">
        <f>M90/L90</f>
        <v>691.53064265550643</v>
      </c>
      <c r="O90" s="152">
        <f>L90-I90</f>
        <v>0</v>
      </c>
      <c r="P90" s="153">
        <f>N90-K90</f>
        <v>-58.469357344493574</v>
      </c>
      <c r="Q90" s="154">
        <f>N90/K90</f>
        <v>0.92204085687400861</v>
      </c>
      <c r="R90" s="302">
        <f>Q106</f>
        <v>0.92150457971990152</v>
      </c>
      <c r="S90" s="155">
        <v>0.70833333333333337</v>
      </c>
      <c r="T90" s="156">
        <v>0.72111111111111115</v>
      </c>
      <c r="U90" s="157"/>
      <c r="V90" s="158">
        <v>18.415669840886689</v>
      </c>
      <c r="W90" s="159"/>
      <c r="X90" s="160"/>
      <c r="Y90" s="305"/>
      <c r="Z90" s="306"/>
      <c r="AA90" s="113">
        <f>M90-J90</f>
        <v>-233.87742937797429</v>
      </c>
      <c r="AB90" s="154">
        <f>M90/J90</f>
        <v>0.92204085687400861</v>
      </c>
      <c r="AC90" s="307">
        <f>AB106</f>
        <v>0.92150457971990152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666</v>
      </c>
      <c r="G91" s="101">
        <f t="shared" si="42"/>
        <v>16203.779999999999</v>
      </c>
      <c r="H91" s="26"/>
      <c r="I91" s="102">
        <v>4</v>
      </c>
      <c r="J91" s="103">
        <v>3000</v>
      </c>
      <c r="K91" s="104">
        <f t="shared" ref="K91:K137" si="43">J91/I91</f>
        <v>750</v>
      </c>
      <c r="L91" s="105">
        <v>4</v>
      </c>
      <c r="M91" s="103">
        <f>F91/V91*60</f>
        <v>2766.2073527261696</v>
      </c>
      <c r="N91" s="104">
        <f>M91/L91</f>
        <v>691.55183818154239</v>
      </c>
      <c r="O91" s="106">
        <f>L91-I91</f>
        <v>0</v>
      </c>
      <c r="P91" s="107">
        <f>N91-K91</f>
        <v>-58.448161818457606</v>
      </c>
      <c r="Q91" s="108">
        <f>N91/K91</f>
        <v>0.9220691175753899</v>
      </c>
      <c r="R91" s="303"/>
      <c r="S91" s="46">
        <v>0.72430555555555554</v>
      </c>
      <c r="T91" s="47">
        <v>0.73432870370370373</v>
      </c>
      <c r="U91" s="109">
        <v>4.5999999999999197</v>
      </c>
      <c r="V91" s="110">
        <v>14.445771738918406</v>
      </c>
      <c r="W91" s="111"/>
      <c r="X91" s="114"/>
      <c r="Y91" s="294"/>
      <c r="Z91" s="295"/>
      <c r="AA91" s="115">
        <f>M91-J91</f>
        <v>-233.79264727383043</v>
      </c>
      <c r="AB91" s="108">
        <f>M91/J91</f>
        <v>0.9220691175753899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1907</v>
      </c>
      <c r="G92" s="101">
        <f t="shared" si="42"/>
        <v>42564.24</v>
      </c>
      <c r="H92" s="26"/>
      <c r="I92" s="102">
        <v>5</v>
      </c>
      <c r="J92" s="103">
        <v>3300</v>
      </c>
      <c r="K92" s="104">
        <f t="shared" si="43"/>
        <v>660</v>
      </c>
      <c r="L92" s="105">
        <v>5</v>
      </c>
      <c r="M92" s="103">
        <f>F92/V92*60</f>
        <v>3040.6832460988503</v>
      </c>
      <c r="N92" s="104">
        <f>M92/L92</f>
        <v>608.13664921977011</v>
      </c>
      <c r="O92" s="106">
        <f>L92-I92</f>
        <v>0</v>
      </c>
      <c r="P92" s="107">
        <f>N92-K92</f>
        <v>-51.863350780229894</v>
      </c>
      <c r="Q92" s="108">
        <f>N92/K92</f>
        <v>0.9214191654845002</v>
      </c>
      <c r="R92" s="303"/>
      <c r="S92" s="46">
        <v>0.73749999999999993</v>
      </c>
      <c r="T92" s="47">
        <v>0.76362268518518517</v>
      </c>
      <c r="U92" s="109">
        <v>4.5666666666665279</v>
      </c>
      <c r="V92" s="110">
        <v>37.629700544046834</v>
      </c>
      <c r="W92" s="111"/>
      <c r="X92" s="114"/>
      <c r="Y92" s="294"/>
      <c r="Z92" s="295"/>
      <c r="AA92" s="115">
        <f>M92-J92</f>
        <v>-259.3167539011497</v>
      </c>
      <c r="AB92" s="108">
        <f>M92/J92</f>
        <v>0.92141916548450009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3499</v>
      </c>
      <c r="G93" s="101">
        <f t="shared" si="42"/>
        <v>62597.11</v>
      </c>
      <c r="H93" s="26"/>
      <c r="I93" s="102">
        <v>4</v>
      </c>
      <c r="J93" s="103">
        <v>3300</v>
      </c>
      <c r="K93" s="104">
        <f t="shared" si="43"/>
        <v>825</v>
      </c>
      <c r="L93" s="105">
        <v>4</v>
      </c>
      <c r="M93" s="103">
        <f>F93/V93*60</f>
        <v>3037.9445350237129</v>
      </c>
      <c r="N93" s="104">
        <f>M93/L93</f>
        <v>759.48613375592822</v>
      </c>
      <c r="O93" s="106">
        <f>L93-I93</f>
        <v>0</v>
      </c>
      <c r="P93" s="107">
        <f>N93-K93</f>
        <v>-65.513866244071778</v>
      </c>
      <c r="Q93" s="108">
        <f>N93/K93</f>
        <v>0.92058925303748873</v>
      </c>
      <c r="R93" s="303"/>
      <c r="S93" s="46">
        <v>0.76736111111111105</v>
      </c>
      <c r="T93" s="47">
        <v>0.81534722222222211</v>
      </c>
      <c r="U93" s="109">
        <v>5.3833333333332689</v>
      </c>
      <c r="V93" s="110">
        <v>69.10593579956894</v>
      </c>
      <c r="W93" s="111"/>
      <c r="X93" s="114"/>
      <c r="Y93" s="294"/>
      <c r="Z93" s="295"/>
      <c r="AA93" s="115">
        <f>M93-J93</f>
        <v>-262.05546497628711</v>
      </c>
      <c r="AB93" s="108">
        <f>M93/J93</f>
        <v>0.92058925303748873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44">AVERAGE(I90:I105)</f>
        <v>4.25</v>
      </c>
      <c r="J106" s="135">
        <f t="shared" si="44"/>
        <v>3150</v>
      </c>
      <c r="K106" s="136">
        <f t="shared" ref="K106" si="45">J106/I106</f>
        <v>741.17647058823525</v>
      </c>
      <c r="L106" s="134">
        <f t="shared" ref="L106:M106" si="46">AVERAGE(L90:L105)</f>
        <v>4.25</v>
      </c>
      <c r="M106" s="135">
        <f t="shared" si="46"/>
        <v>2902.7394261176896</v>
      </c>
      <c r="N106" s="136">
        <f t="shared" ref="N106:N115" si="47">M106/L106</f>
        <v>682.99751202769164</v>
      </c>
      <c r="O106" s="137">
        <f t="shared" ref="O106:O115" si="48">L106-I106</f>
        <v>0</v>
      </c>
      <c r="P106" s="138">
        <f t="shared" ref="P106:P115" si="49">N106-K106</f>
        <v>-58.178958560543606</v>
      </c>
      <c r="Q106" s="139">
        <f t="shared" ref="Q106:Q115" si="50">N106/K106</f>
        <v>0.92150457971990152</v>
      </c>
      <c r="R106" s="304"/>
      <c r="S106" s="140">
        <v>0.70833333333333337</v>
      </c>
      <c r="T106" s="141">
        <v>0.81534722222222211</v>
      </c>
      <c r="U106" s="142"/>
      <c r="V106" s="164"/>
      <c r="W106" s="97"/>
      <c r="X106" s="67"/>
      <c r="Y106" s="290"/>
      <c r="Z106" s="291"/>
      <c r="AA106" s="166">
        <f t="shared" ref="AA106:AA115" si="51">M106-J106</f>
        <v>-247.26057388231038</v>
      </c>
      <c r="AB106" s="139">
        <f t="shared" ref="AB106:AB115" si="52">M106/J106</f>
        <v>0.92150457971990152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564</v>
      </c>
      <c r="G107" s="146">
        <f t="shared" ref="G107:G115" si="53">E107*F107</f>
        <v>10253.52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5" si="54">F107/V107*60</f>
        <v>2763.551413230552</v>
      </c>
      <c r="N107" s="150">
        <f t="shared" si="47"/>
        <v>921.18380441018405</v>
      </c>
      <c r="O107" s="152">
        <f t="shared" si="48"/>
        <v>0</v>
      </c>
      <c r="P107" s="153">
        <f t="shared" si="49"/>
        <v>-78.816195589815948</v>
      </c>
      <c r="Q107" s="154">
        <f t="shared" si="50"/>
        <v>0.9211838044101841</v>
      </c>
      <c r="R107" s="302">
        <f>Q123</f>
        <v>0.90230480607653174</v>
      </c>
      <c r="S107" s="155">
        <v>0.70833333333333337</v>
      </c>
      <c r="T107" s="156">
        <v>0.71682870370370377</v>
      </c>
      <c r="U107" s="157"/>
      <c r="V107" s="158">
        <v>12.245113240155545</v>
      </c>
      <c r="W107" s="159"/>
      <c r="X107" s="160"/>
      <c r="Y107" s="305"/>
      <c r="Z107" s="306"/>
      <c r="AA107" s="113">
        <f t="shared" si="51"/>
        <v>-236.44858676944796</v>
      </c>
      <c r="AB107" s="154">
        <f t="shared" si="52"/>
        <v>0.92118380441018399</v>
      </c>
      <c r="AC107" s="307">
        <f>AB123</f>
        <v>0.90230480607653174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812</v>
      </c>
      <c r="G108" s="101">
        <f t="shared" si="53"/>
        <v>14762.16</v>
      </c>
      <c r="H108" s="26"/>
      <c r="I108" s="102">
        <v>3</v>
      </c>
      <c r="J108" s="103">
        <v>3600</v>
      </c>
      <c r="K108" s="104">
        <f t="shared" si="43"/>
        <v>1200</v>
      </c>
      <c r="L108" s="105">
        <v>3</v>
      </c>
      <c r="M108" s="103">
        <f t="shared" si="54"/>
        <v>3240.4911194961337</v>
      </c>
      <c r="N108" s="104">
        <f t="shared" si="47"/>
        <v>1080.1637064987112</v>
      </c>
      <c r="O108" s="106">
        <f t="shared" si="48"/>
        <v>0</v>
      </c>
      <c r="P108" s="107">
        <f t="shared" si="49"/>
        <v>-119.83629350128876</v>
      </c>
      <c r="Q108" s="108">
        <f t="shared" si="50"/>
        <v>0.90013642208225941</v>
      </c>
      <c r="R108" s="303"/>
      <c r="S108" s="46">
        <v>0.7270833333333333</v>
      </c>
      <c r="T108" s="47">
        <v>0.73752314814814812</v>
      </c>
      <c r="U108" s="109">
        <v>14.766666666666524</v>
      </c>
      <c r="V108" s="110">
        <v>15.034758067035071</v>
      </c>
      <c r="W108" s="111"/>
      <c r="X108" s="114"/>
      <c r="Y108" s="294"/>
      <c r="Z108" s="295"/>
      <c r="AA108" s="115">
        <f t="shared" si="51"/>
        <v>-359.50888050386629</v>
      </c>
      <c r="AB108" s="108">
        <f t="shared" si="52"/>
        <v>0.90013642208225941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1248</v>
      </c>
      <c r="G109" s="101">
        <f t="shared" si="53"/>
        <v>30900.480000000003</v>
      </c>
      <c r="H109" s="26">
        <v>2</v>
      </c>
      <c r="I109" s="102">
        <v>4</v>
      </c>
      <c r="J109" s="103">
        <v>3600</v>
      </c>
      <c r="K109" s="104">
        <f t="shared" si="43"/>
        <v>900</v>
      </c>
      <c r="L109" s="105">
        <v>4</v>
      </c>
      <c r="M109" s="103">
        <f t="shared" si="54"/>
        <v>3144.1145799774831</v>
      </c>
      <c r="N109" s="104">
        <f t="shared" si="47"/>
        <v>786.02864499437078</v>
      </c>
      <c r="O109" s="106">
        <f t="shared" si="48"/>
        <v>0</v>
      </c>
      <c r="P109" s="107">
        <f t="shared" si="49"/>
        <v>-113.97135500562922</v>
      </c>
      <c r="Q109" s="108">
        <f t="shared" si="50"/>
        <v>0.8733651611048564</v>
      </c>
      <c r="R109" s="303"/>
      <c r="S109" s="46">
        <v>0.74722222222222212</v>
      </c>
      <c r="T109" s="47">
        <v>0.76374999999999993</v>
      </c>
      <c r="U109" s="109">
        <v>13.966666666666558</v>
      </c>
      <c r="V109" s="110">
        <v>23.815925945210385</v>
      </c>
      <c r="W109" s="111"/>
      <c r="X109" s="114"/>
      <c r="Y109" s="294"/>
      <c r="Z109" s="295"/>
      <c r="AA109" s="115">
        <f t="shared" si="51"/>
        <v>-455.88542002251688</v>
      </c>
      <c r="AB109" s="108">
        <f t="shared" si="52"/>
        <v>0.8733651611048564</v>
      </c>
      <c r="AC109" s="308"/>
    </row>
    <row r="110" spans="1:29" ht="15.75" customHeight="1">
      <c r="A110" s="311"/>
      <c r="B110" s="98" t="s">
        <v>118</v>
      </c>
      <c r="C110" s="292" t="s">
        <v>141</v>
      </c>
      <c r="D110" s="293"/>
      <c r="E110" s="99">
        <v>14.28</v>
      </c>
      <c r="F110" s="100">
        <v>2411</v>
      </c>
      <c r="G110" s="101">
        <f t="shared" si="53"/>
        <v>34429.08</v>
      </c>
      <c r="H110" s="26">
        <v>2</v>
      </c>
      <c r="I110" s="102">
        <v>3</v>
      </c>
      <c r="J110" s="103">
        <v>3600</v>
      </c>
      <c r="K110" s="104">
        <f t="shared" si="43"/>
        <v>1200</v>
      </c>
      <c r="L110" s="105">
        <v>3</v>
      </c>
      <c r="M110" s="103">
        <f t="shared" si="54"/>
        <v>3241.8680964494156</v>
      </c>
      <c r="N110" s="104">
        <f t="shared" si="47"/>
        <v>1080.6226988164719</v>
      </c>
      <c r="O110" s="106">
        <f t="shared" si="48"/>
        <v>0</v>
      </c>
      <c r="P110" s="107">
        <f t="shared" si="49"/>
        <v>-119.37730118352806</v>
      </c>
      <c r="Q110" s="108">
        <f t="shared" si="50"/>
        <v>0.90051891568039333</v>
      </c>
      <c r="R110" s="303"/>
      <c r="S110" s="46">
        <v>0.77361111111111092</v>
      </c>
      <c r="T110" s="47">
        <v>0.80459490740740724</v>
      </c>
      <c r="U110" s="109">
        <v>14.199999999999822</v>
      </c>
      <c r="V110" s="110">
        <v>44.622420066515254</v>
      </c>
      <c r="W110" s="111"/>
      <c r="X110" s="114"/>
      <c r="Y110" s="294"/>
      <c r="Z110" s="295"/>
      <c r="AA110" s="115">
        <f t="shared" si="51"/>
        <v>-358.13190355058441</v>
      </c>
      <c r="AB110" s="108">
        <f t="shared" si="52"/>
        <v>0.90051891568039322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1915</v>
      </c>
      <c r="G111" s="101">
        <f t="shared" si="53"/>
        <v>26867.449999999997</v>
      </c>
      <c r="H111" s="26">
        <v>2</v>
      </c>
      <c r="I111" s="102">
        <v>3</v>
      </c>
      <c r="J111" s="103">
        <v>3000</v>
      </c>
      <c r="K111" s="104">
        <f t="shared" si="43"/>
        <v>1000</v>
      </c>
      <c r="L111" s="105">
        <v>3</v>
      </c>
      <c r="M111" s="103">
        <f t="shared" si="54"/>
        <v>2761.9774452002835</v>
      </c>
      <c r="N111" s="104">
        <f t="shared" si="47"/>
        <v>920.65914840009452</v>
      </c>
      <c r="O111" s="106">
        <f t="shared" si="48"/>
        <v>0</v>
      </c>
      <c r="P111" s="107">
        <f t="shared" si="49"/>
        <v>-79.340851599905477</v>
      </c>
      <c r="Q111" s="108">
        <f t="shared" si="50"/>
        <v>0.92065914840009455</v>
      </c>
      <c r="R111" s="303"/>
      <c r="S111" s="46">
        <v>0.81388888888888866</v>
      </c>
      <c r="T111" s="47">
        <v>0.84277777777777751</v>
      </c>
      <c r="U111" s="109">
        <v>13.38333333333324</v>
      </c>
      <c r="V111" s="110">
        <v>41.600629360558763</v>
      </c>
      <c r="W111" s="111"/>
      <c r="X111" s="114"/>
      <c r="Y111" s="294"/>
      <c r="Z111" s="295"/>
      <c r="AA111" s="115">
        <f t="shared" si="51"/>
        <v>-238.02255479971654</v>
      </c>
      <c r="AB111" s="108">
        <f t="shared" si="52"/>
        <v>0.92065914840009444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749</v>
      </c>
      <c r="G112" s="119">
        <f t="shared" si="53"/>
        <v>13616.82</v>
      </c>
      <c r="H112" s="120"/>
      <c r="I112" s="102">
        <v>3</v>
      </c>
      <c r="J112" s="103">
        <v>3000</v>
      </c>
      <c r="K112" s="104">
        <f t="shared" si="43"/>
        <v>1000</v>
      </c>
      <c r="L112" s="105">
        <v>3</v>
      </c>
      <c r="M112" s="103">
        <f t="shared" si="54"/>
        <v>2763.551413230552</v>
      </c>
      <c r="N112" s="104">
        <f t="shared" si="47"/>
        <v>921.18380441018405</v>
      </c>
      <c r="O112" s="106">
        <f t="shared" si="48"/>
        <v>0</v>
      </c>
      <c r="P112" s="107">
        <f t="shared" si="49"/>
        <v>-78.816195589815948</v>
      </c>
      <c r="Q112" s="108">
        <f t="shared" si="50"/>
        <v>0.9211838044101841</v>
      </c>
      <c r="R112" s="303"/>
      <c r="S112" s="46">
        <v>0.85277777777777752</v>
      </c>
      <c r="T112" s="118">
        <v>0.86406249999999973</v>
      </c>
      <c r="U112" s="109">
        <v>14.400000000000013</v>
      </c>
      <c r="V112" s="110">
        <v>16.261684072476069</v>
      </c>
      <c r="W112" s="111"/>
      <c r="X112" s="114"/>
      <c r="Y112" s="294"/>
      <c r="Z112" s="295"/>
      <c r="AA112" s="115">
        <f t="shared" si="51"/>
        <v>-236.44858676944796</v>
      </c>
      <c r="AB112" s="108">
        <f t="shared" si="52"/>
        <v>0.92118380441018399</v>
      </c>
      <c r="AC112" s="308"/>
    </row>
    <row r="113" spans="1:29" ht="15.75" customHeight="1">
      <c r="A113" s="311"/>
      <c r="B113" s="98" t="s">
        <v>118</v>
      </c>
      <c r="C113" s="292" t="s">
        <v>227</v>
      </c>
      <c r="D113" s="293"/>
      <c r="E113" s="99">
        <v>24.76</v>
      </c>
      <c r="F113" s="100">
        <v>1759</v>
      </c>
      <c r="G113" s="119">
        <f t="shared" si="53"/>
        <v>43552.840000000004</v>
      </c>
      <c r="H113" s="60"/>
      <c r="I113" s="102">
        <v>4</v>
      </c>
      <c r="J113" s="103">
        <v>3600</v>
      </c>
      <c r="K113" s="104">
        <f t="shared" si="43"/>
        <v>900</v>
      </c>
      <c r="L113" s="105">
        <v>4</v>
      </c>
      <c r="M113" s="103">
        <f t="shared" si="54"/>
        <v>3149.744573061836</v>
      </c>
      <c r="N113" s="104">
        <f t="shared" si="47"/>
        <v>787.43614326545901</v>
      </c>
      <c r="O113" s="121">
        <f t="shared" si="48"/>
        <v>0</v>
      </c>
      <c r="P113" s="122">
        <f t="shared" si="49"/>
        <v>-112.56385673454099</v>
      </c>
      <c r="Q113" s="123">
        <f t="shared" si="50"/>
        <v>0.8749290480727322</v>
      </c>
      <c r="R113" s="303"/>
      <c r="S113" s="46">
        <v>0.87361111111111078</v>
      </c>
      <c r="T113" s="118">
        <v>0.89687499999999964</v>
      </c>
      <c r="U113" s="109">
        <v>13.749999999999911</v>
      </c>
      <c r="V113" s="110">
        <v>33.507478956430298</v>
      </c>
      <c r="W113" s="111"/>
      <c r="X113" s="114"/>
      <c r="Y113" s="294"/>
      <c r="Z113" s="295"/>
      <c r="AA113" s="115">
        <f t="shared" si="51"/>
        <v>-450.25542693816396</v>
      </c>
      <c r="AB113" s="108">
        <f t="shared" si="52"/>
        <v>0.8749290480727322</v>
      </c>
      <c r="AC113" s="308"/>
    </row>
    <row r="114" spans="1:29" ht="15.75" customHeight="1">
      <c r="A114" s="311"/>
      <c r="B114" s="98" t="s">
        <v>118</v>
      </c>
      <c r="C114" s="292" t="s">
        <v>141</v>
      </c>
      <c r="D114" s="293"/>
      <c r="E114" s="99">
        <v>14.28</v>
      </c>
      <c r="F114" s="100">
        <v>3920</v>
      </c>
      <c r="G114" s="119">
        <f t="shared" si="53"/>
        <v>55977.599999999999</v>
      </c>
      <c r="H114" s="60"/>
      <c r="I114" s="102">
        <v>3</v>
      </c>
      <c r="J114" s="103">
        <v>3600</v>
      </c>
      <c r="K114" s="104">
        <f t="shared" si="43"/>
        <v>1200</v>
      </c>
      <c r="L114" s="116">
        <v>3</v>
      </c>
      <c r="M114" s="103">
        <f t="shared" si="54"/>
        <v>3241.8680964494151</v>
      </c>
      <c r="N114" s="104">
        <f t="shared" si="47"/>
        <v>1080.6226988164717</v>
      </c>
      <c r="O114" s="121">
        <f t="shared" si="48"/>
        <v>0</v>
      </c>
      <c r="P114" s="122">
        <f t="shared" si="49"/>
        <v>-119.37730118352829</v>
      </c>
      <c r="Q114" s="123">
        <f t="shared" si="50"/>
        <v>0.90051891568039311</v>
      </c>
      <c r="R114" s="303"/>
      <c r="S114" s="46">
        <v>0.90694444444444411</v>
      </c>
      <c r="T114" s="118">
        <v>0.95732638888888855</v>
      </c>
      <c r="U114" s="109">
        <v>14.500000000000028</v>
      </c>
      <c r="V114" s="110">
        <v>72.550761783799175</v>
      </c>
      <c r="W114" s="111"/>
      <c r="X114" s="114"/>
      <c r="Y114" s="294"/>
      <c r="Z114" s="295"/>
      <c r="AA114" s="115">
        <f t="shared" si="51"/>
        <v>-358.13190355058487</v>
      </c>
      <c r="AB114" s="108">
        <f t="shared" si="52"/>
        <v>0.90051891568039311</v>
      </c>
      <c r="AC114" s="308"/>
    </row>
    <row r="115" spans="1:29" ht="15.75" customHeight="1">
      <c r="A115" s="311"/>
      <c r="B115" s="98" t="s">
        <v>118</v>
      </c>
      <c r="C115" s="292" t="s">
        <v>139</v>
      </c>
      <c r="D115" s="293"/>
      <c r="E115" s="99">
        <v>14.03</v>
      </c>
      <c r="F115" s="100">
        <v>2972</v>
      </c>
      <c r="G115" s="119">
        <f t="shared" si="53"/>
        <v>41697.159999999996</v>
      </c>
      <c r="H115" s="60"/>
      <c r="I115" s="102">
        <v>3</v>
      </c>
      <c r="J115" s="103">
        <v>3000</v>
      </c>
      <c r="K115" s="104">
        <f t="shared" si="43"/>
        <v>1000</v>
      </c>
      <c r="L115" s="116">
        <v>3</v>
      </c>
      <c r="M115" s="103">
        <f t="shared" si="54"/>
        <v>2761.9774452002835</v>
      </c>
      <c r="N115" s="104">
        <f t="shared" si="47"/>
        <v>920.65914840009452</v>
      </c>
      <c r="O115" s="121">
        <f t="shared" si="48"/>
        <v>0</v>
      </c>
      <c r="P115" s="122">
        <f t="shared" si="49"/>
        <v>-79.340851599905477</v>
      </c>
      <c r="Q115" s="123">
        <f t="shared" si="50"/>
        <v>0.92065914840009455</v>
      </c>
      <c r="R115" s="303"/>
      <c r="S115" s="46">
        <v>0.96666666666666634</v>
      </c>
      <c r="T115" s="118">
        <v>1.0114930555555552</v>
      </c>
      <c r="U115" s="109">
        <v>13.450000000000024</v>
      </c>
      <c r="V115" s="110">
        <v>64.562438882287537</v>
      </c>
      <c r="W115" s="111"/>
      <c r="X115" s="114"/>
      <c r="Y115" s="294"/>
      <c r="Z115" s="295"/>
      <c r="AA115" s="115">
        <f t="shared" si="51"/>
        <v>-238.02255479971654</v>
      </c>
      <c r="AB115" s="108">
        <f t="shared" si="52"/>
        <v>0.92065914840009444</v>
      </c>
      <c r="AC115" s="308"/>
    </row>
    <row r="116" spans="1:29" ht="15.75" customHeight="1">
      <c r="A116" s="311"/>
      <c r="B116" s="98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46"/>
      <c r="T116" s="118"/>
      <c r="U116" s="109"/>
      <c r="V116" s="110"/>
      <c r="W116" s="111"/>
      <c r="X116" s="114"/>
      <c r="Y116" s="294"/>
      <c r="Z116" s="295"/>
      <c r="AA116" s="115"/>
      <c r="AB116" s="108"/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5">AVERAGE(I107:I122)</f>
        <v>3.2222222222222223</v>
      </c>
      <c r="J123" s="135">
        <f t="shared" si="55"/>
        <v>3333.3333333333335</v>
      </c>
      <c r="K123" s="136">
        <f t="shared" ref="K123" si="56">J123/I123</f>
        <v>1034.4827586206898</v>
      </c>
      <c r="L123" s="134">
        <f t="shared" ref="L123:M123" si="57">AVERAGE(L107:L122)</f>
        <v>3.2222222222222223</v>
      </c>
      <c r="M123" s="135">
        <f t="shared" si="57"/>
        <v>3007.6826869217725</v>
      </c>
      <c r="N123" s="136">
        <f t="shared" ref="N123:N137" si="58">M123/L123</f>
        <v>933.41876490675702</v>
      </c>
      <c r="O123" s="137">
        <f t="shared" ref="O123:O137" si="59">L123-I123</f>
        <v>0</v>
      </c>
      <c r="P123" s="138">
        <f t="shared" ref="P123:P137" si="60">N123-K123</f>
        <v>-101.06399371393275</v>
      </c>
      <c r="Q123" s="139">
        <f t="shared" ref="Q123:Q137" si="61">N123/K123</f>
        <v>0.90230480607653174</v>
      </c>
      <c r="R123" s="304"/>
      <c r="S123" s="140">
        <v>0.70833333333333337</v>
      </c>
      <c r="T123" s="141">
        <v>1.0114930555555552</v>
      </c>
      <c r="U123" s="142"/>
      <c r="V123" s="164"/>
      <c r="W123" s="97"/>
      <c r="X123" s="67"/>
      <c r="Y123" s="290"/>
      <c r="Z123" s="291"/>
      <c r="AA123" s="166">
        <f t="shared" ref="AA123:AA137" si="62">M123-J123</f>
        <v>-325.65064641156096</v>
      </c>
      <c r="AB123" s="139">
        <f t="shared" ref="AB123:AB137" si="63">M123/J123</f>
        <v>0.90230480607653174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133</v>
      </c>
      <c r="D124" s="301"/>
      <c r="E124" s="145">
        <v>16.7</v>
      </c>
      <c r="F124" s="95">
        <v>375</v>
      </c>
      <c r="G124" s="146">
        <f t="shared" ref="G124:G137" si="64">E124*F124</f>
        <v>6262.5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5">F124/V124*60</f>
        <v>3241.5556875369402</v>
      </c>
      <c r="N124" s="150">
        <f t="shared" si="58"/>
        <v>1080.5185625123133</v>
      </c>
      <c r="O124" s="152">
        <f t="shared" si="59"/>
        <v>0</v>
      </c>
      <c r="P124" s="153">
        <f t="shared" si="60"/>
        <v>-119.48143748768666</v>
      </c>
      <c r="Q124" s="154">
        <f t="shared" si="61"/>
        <v>0.90043213542692779</v>
      </c>
      <c r="R124" s="302">
        <f>Q140</f>
        <v>0.89716726183368389</v>
      </c>
      <c r="S124" s="155">
        <v>0.70833333333333337</v>
      </c>
      <c r="T124" s="156">
        <v>0.7131481481481482</v>
      </c>
      <c r="U124" s="157"/>
      <c r="V124" s="158">
        <v>6.9411116663852139</v>
      </c>
      <c r="W124" s="156"/>
      <c r="X124" s="167"/>
      <c r="Y124" s="305"/>
      <c r="Z124" s="306"/>
      <c r="AA124" s="169">
        <f t="shared" si="62"/>
        <v>-358.44431246305976</v>
      </c>
      <c r="AB124" s="154">
        <f t="shared" si="63"/>
        <v>0.90043213542692779</v>
      </c>
      <c r="AC124" s="307">
        <f>AB140</f>
        <v>0.89716726183368378</v>
      </c>
    </row>
    <row r="125" spans="1:29" ht="15.75" customHeight="1">
      <c r="A125" s="297"/>
      <c r="B125" s="98" t="s">
        <v>118</v>
      </c>
      <c r="C125" s="292" t="s">
        <v>146</v>
      </c>
      <c r="D125" s="293"/>
      <c r="E125" s="99">
        <v>25.03</v>
      </c>
      <c r="F125" s="100">
        <v>640</v>
      </c>
      <c r="G125" s="101">
        <f t="shared" si="64"/>
        <v>16019.2</v>
      </c>
      <c r="H125" s="26">
        <v>2</v>
      </c>
      <c r="I125" s="102">
        <v>5</v>
      </c>
      <c r="J125" s="103">
        <v>3600</v>
      </c>
      <c r="K125" s="104">
        <f t="shared" si="43"/>
        <v>720</v>
      </c>
      <c r="L125" s="105">
        <v>5</v>
      </c>
      <c r="M125" s="103">
        <f t="shared" si="65"/>
        <v>3240.1087436999583</v>
      </c>
      <c r="N125" s="104">
        <f t="shared" si="58"/>
        <v>648.02174873999161</v>
      </c>
      <c r="O125" s="106">
        <f t="shared" si="59"/>
        <v>0</v>
      </c>
      <c r="P125" s="107">
        <f t="shared" si="60"/>
        <v>-71.978251260008392</v>
      </c>
      <c r="Q125" s="108">
        <f t="shared" si="61"/>
        <v>0.90003020658332167</v>
      </c>
      <c r="R125" s="303"/>
      <c r="S125" s="46">
        <v>0.72291666666666665</v>
      </c>
      <c r="T125" s="47">
        <v>0.73114583333333327</v>
      </c>
      <c r="U125" s="109">
        <v>14.066666666666574</v>
      </c>
      <c r="V125" s="110">
        <v>11.851454083034914</v>
      </c>
      <c r="W125" s="111"/>
      <c r="X125" s="13"/>
      <c r="Y125" s="294"/>
      <c r="Z125" s="295"/>
      <c r="AA125" s="170">
        <f t="shared" si="62"/>
        <v>-359.89125630004173</v>
      </c>
      <c r="AB125" s="108">
        <f t="shared" si="63"/>
        <v>0.90003020658332178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889</v>
      </c>
      <c r="G126" s="101">
        <f t="shared" si="64"/>
        <v>22064.98</v>
      </c>
      <c r="H126" s="26">
        <v>2</v>
      </c>
      <c r="I126" s="102">
        <v>5</v>
      </c>
      <c r="J126" s="103">
        <v>3600</v>
      </c>
      <c r="K126" s="104">
        <f t="shared" si="43"/>
        <v>720</v>
      </c>
      <c r="L126" s="105">
        <v>5</v>
      </c>
      <c r="M126" s="103">
        <f t="shared" si="65"/>
        <v>3244.3758705559035</v>
      </c>
      <c r="N126" s="104">
        <f t="shared" si="58"/>
        <v>648.87517411118074</v>
      </c>
      <c r="O126" s="106">
        <f t="shared" si="59"/>
        <v>0</v>
      </c>
      <c r="P126" s="107">
        <f t="shared" si="60"/>
        <v>-71.124825888819259</v>
      </c>
      <c r="Q126" s="108">
        <f t="shared" si="61"/>
        <v>0.90121551959886215</v>
      </c>
      <c r="R126" s="303"/>
      <c r="S126" s="46">
        <v>0.7402777777777777</v>
      </c>
      <c r="T126" s="47">
        <v>0.75168981481481478</v>
      </c>
      <c r="U126" s="109">
        <v>13.149999999999977</v>
      </c>
      <c r="V126" s="110">
        <v>16.440758447282043</v>
      </c>
      <c r="W126" s="111"/>
      <c r="X126" s="13"/>
      <c r="Y126" s="294"/>
      <c r="Z126" s="295"/>
      <c r="AA126" s="170">
        <f t="shared" si="62"/>
        <v>-355.62412944409652</v>
      </c>
      <c r="AB126" s="108">
        <f t="shared" si="63"/>
        <v>0.90121551959886204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1192</v>
      </c>
      <c r="G127" s="101">
        <f t="shared" si="64"/>
        <v>28369.600000000002</v>
      </c>
      <c r="H127" s="26">
        <v>2</v>
      </c>
      <c r="I127" s="102">
        <v>4</v>
      </c>
      <c r="J127" s="103">
        <v>3600</v>
      </c>
      <c r="K127" s="104">
        <f t="shared" si="43"/>
        <v>900</v>
      </c>
      <c r="L127" s="105">
        <v>4</v>
      </c>
      <c r="M127" s="103">
        <f t="shared" si="65"/>
        <v>3146.4415473310623</v>
      </c>
      <c r="N127" s="104">
        <f t="shared" si="58"/>
        <v>786.61038683276558</v>
      </c>
      <c r="O127" s="106">
        <f t="shared" si="59"/>
        <v>0</v>
      </c>
      <c r="P127" s="107">
        <f t="shared" si="60"/>
        <v>-113.38961316723442</v>
      </c>
      <c r="Q127" s="108">
        <f t="shared" si="61"/>
        <v>0.87401154092529509</v>
      </c>
      <c r="R127" s="303"/>
      <c r="S127" s="46">
        <v>0.7618055555555554</v>
      </c>
      <c r="T127" s="47">
        <v>0.77758101851851835</v>
      </c>
      <c r="U127" s="109">
        <v>14.566666666666492</v>
      </c>
      <c r="V127" s="110">
        <v>22.730439744118598</v>
      </c>
      <c r="W127" s="111"/>
      <c r="X127" s="13"/>
      <c r="Y127" s="294"/>
      <c r="Z127" s="295"/>
      <c r="AA127" s="170">
        <f t="shared" si="62"/>
        <v>-453.55845266893766</v>
      </c>
      <c r="AB127" s="108">
        <f t="shared" si="63"/>
        <v>0.87401154092529509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998</v>
      </c>
      <c r="G128" s="101">
        <f t="shared" si="64"/>
        <v>29940</v>
      </c>
      <c r="H128" s="26">
        <v>2</v>
      </c>
      <c r="I128" s="102">
        <v>4</v>
      </c>
      <c r="J128" s="103">
        <v>3600</v>
      </c>
      <c r="K128" s="104">
        <f t="shared" si="43"/>
        <v>900</v>
      </c>
      <c r="L128" s="105">
        <v>4</v>
      </c>
      <c r="M128" s="103">
        <f t="shared" si="65"/>
        <v>3245.2627022921033</v>
      </c>
      <c r="N128" s="104">
        <f t="shared" si="58"/>
        <v>811.31567557302583</v>
      </c>
      <c r="O128" s="106">
        <f t="shared" si="59"/>
        <v>0</v>
      </c>
      <c r="P128" s="107">
        <f t="shared" si="60"/>
        <v>-88.684324426974172</v>
      </c>
      <c r="Q128" s="108">
        <f t="shared" si="61"/>
        <v>0.90146186174780651</v>
      </c>
      <c r="R128" s="303"/>
      <c r="S128" s="46">
        <v>0.78680555555555531</v>
      </c>
      <c r="T128" s="47">
        <v>0.79961805555555532</v>
      </c>
      <c r="U128" s="109">
        <v>13.283333333333225</v>
      </c>
      <c r="V128" s="110">
        <v>18.451510861572849</v>
      </c>
      <c r="W128" s="111"/>
      <c r="X128" s="114"/>
      <c r="Y128" s="294"/>
      <c r="Z128" s="295"/>
      <c r="AA128" s="170">
        <f t="shared" si="62"/>
        <v>-354.73729770789669</v>
      </c>
      <c r="AB128" s="108">
        <f t="shared" si="63"/>
        <v>0.90146186174780651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925</v>
      </c>
      <c r="G129" s="119">
        <f t="shared" si="64"/>
        <v>16816.5</v>
      </c>
      <c r="H129" s="26">
        <v>2</v>
      </c>
      <c r="I129" s="102">
        <v>3</v>
      </c>
      <c r="J129" s="103">
        <v>3600</v>
      </c>
      <c r="K129" s="104">
        <f t="shared" si="43"/>
        <v>1200</v>
      </c>
      <c r="L129" s="105">
        <v>3</v>
      </c>
      <c r="M129" s="103">
        <f t="shared" si="65"/>
        <v>3245.2434114390849</v>
      </c>
      <c r="N129" s="104">
        <f t="shared" si="58"/>
        <v>1081.7478038130282</v>
      </c>
      <c r="O129" s="106">
        <f t="shared" si="59"/>
        <v>0</v>
      </c>
      <c r="P129" s="107">
        <f t="shared" si="60"/>
        <v>-118.25219618697179</v>
      </c>
      <c r="Q129" s="108">
        <f t="shared" si="61"/>
        <v>0.90145650317752346</v>
      </c>
      <c r="R129" s="303"/>
      <c r="S129" s="46">
        <v>0.8097222222222219</v>
      </c>
      <c r="T129" s="118">
        <v>0.82159722222222187</v>
      </c>
      <c r="U129" s="109">
        <v>14.549999999999876</v>
      </c>
      <c r="V129" s="110">
        <v>17.101952908792391</v>
      </c>
      <c r="W129" s="111"/>
      <c r="X129" s="49"/>
      <c r="Y129" s="294"/>
      <c r="Z129" s="295"/>
      <c r="AA129" s="170">
        <f t="shared" si="62"/>
        <v>-354.75658856091513</v>
      </c>
      <c r="AB129" s="108">
        <f t="shared" si="63"/>
        <v>0.90145650317752357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1993</v>
      </c>
      <c r="G130" s="119">
        <f t="shared" si="64"/>
        <v>33203.379999999997</v>
      </c>
      <c r="H130" s="26">
        <v>2</v>
      </c>
      <c r="I130" s="102">
        <v>5</v>
      </c>
      <c r="J130" s="103">
        <v>3600</v>
      </c>
      <c r="K130" s="104">
        <f t="shared" si="43"/>
        <v>720</v>
      </c>
      <c r="L130" s="105">
        <v>5</v>
      </c>
      <c r="M130" s="103">
        <f t="shared" si="65"/>
        <v>3242.6960250357979</v>
      </c>
      <c r="N130" s="104">
        <f t="shared" si="58"/>
        <v>648.53920500715958</v>
      </c>
      <c r="O130" s="121">
        <f t="shared" si="59"/>
        <v>0</v>
      </c>
      <c r="P130" s="122">
        <f t="shared" si="60"/>
        <v>-71.46079499284042</v>
      </c>
      <c r="Q130" s="123">
        <f t="shared" si="61"/>
        <v>0.90074889584327722</v>
      </c>
      <c r="R130" s="303"/>
      <c r="S130" s="46">
        <v>0.8312499999999996</v>
      </c>
      <c r="T130" s="118">
        <v>0.85685185185185142</v>
      </c>
      <c r="U130" s="109">
        <v>13.899999999999935</v>
      </c>
      <c r="V130" s="110">
        <v>36.876722047568393</v>
      </c>
      <c r="W130" s="111"/>
      <c r="X130" s="114"/>
      <c r="Y130" s="294"/>
      <c r="Z130" s="295"/>
      <c r="AA130" s="170">
        <f t="shared" si="62"/>
        <v>-357.3039749642021</v>
      </c>
      <c r="AB130" s="108">
        <f t="shared" si="63"/>
        <v>0.90074889584327722</v>
      </c>
      <c r="AC130" s="308"/>
    </row>
    <row r="131" spans="1:29" ht="15.75" customHeight="1">
      <c r="A131" s="298"/>
      <c r="B131" s="98" t="s">
        <v>118</v>
      </c>
      <c r="C131" s="292" t="s">
        <v>133</v>
      </c>
      <c r="D131" s="293"/>
      <c r="E131" s="99">
        <v>16.7</v>
      </c>
      <c r="F131" s="100">
        <v>487</v>
      </c>
      <c r="G131" s="119">
        <f t="shared" si="64"/>
        <v>8132.9</v>
      </c>
      <c r="H131" s="26"/>
      <c r="I131" s="102">
        <v>3</v>
      </c>
      <c r="J131" s="103">
        <v>3600</v>
      </c>
      <c r="K131" s="104">
        <f t="shared" si="43"/>
        <v>1200</v>
      </c>
      <c r="L131" s="116">
        <v>3</v>
      </c>
      <c r="M131" s="103">
        <f t="shared" si="65"/>
        <v>3241.5556875369398</v>
      </c>
      <c r="N131" s="104">
        <f t="shared" si="58"/>
        <v>1080.5185625123133</v>
      </c>
      <c r="O131" s="121">
        <f t="shared" si="59"/>
        <v>0</v>
      </c>
      <c r="P131" s="122">
        <f t="shared" si="60"/>
        <v>-119.48143748768666</v>
      </c>
      <c r="Q131" s="123">
        <f t="shared" si="61"/>
        <v>0.90043213542692779</v>
      </c>
      <c r="R131" s="303"/>
      <c r="S131" s="46">
        <v>0.86666666666666625</v>
      </c>
      <c r="T131" s="118">
        <v>0.87291666666666623</v>
      </c>
      <c r="U131" s="109">
        <v>14.133333333333358</v>
      </c>
      <c r="V131" s="110">
        <v>9.0141903507455989</v>
      </c>
      <c r="W131" s="111"/>
      <c r="X131" s="114"/>
      <c r="Y131" s="294"/>
      <c r="Z131" s="295"/>
      <c r="AA131" s="170">
        <f t="shared" si="62"/>
        <v>-358.44431246306021</v>
      </c>
      <c r="AB131" s="108">
        <f t="shared" si="63"/>
        <v>0.90043213542692768</v>
      </c>
      <c r="AC131" s="308"/>
    </row>
    <row r="132" spans="1:29" ht="15.75" customHeight="1">
      <c r="A132" s="298"/>
      <c r="B132" s="98" t="s">
        <v>118</v>
      </c>
      <c r="C132" s="292" t="s">
        <v>146</v>
      </c>
      <c r="D132" s="293"/>
      <c r="E132" s="99">
        <v>25.03</v>
      </c>
      <c r="F132" s="100">
        <v>621</v>
      </c>
      <c r="G132" s="119">
        <f t="shared" si="64"/>
        <v>15543.630000000001</v>
      </c>
      <c r="H132" s="26"/>
      <c r="I132" s="102">
        <v>5</v>
      </c>
      <c r="J132" s="103">
        <v>3600</v>
      </c>
      <c r="K132" s="104">
        <f t="shared" si="43"/>
        <v>720</v>
      </c>
      <c r="L132" s="116">
        <v>5</v>
      </c>
      <c r="M132" s="103">
        <f t="shared" si="65"/>
        <v>3240.1087436999583</v>
      </c>
      <c r="N132" s="104">
        <f t="shared" si="58"/>
        <v>648.02174873999161</v>
      </c>
      <c r="O132" s="121">
        <f t="shared" si="59"/>
        <v>0</v>
      </c>
      <c r="P132" s="122">
        <f t="shared" si="60"/>
        <v>-71.978251260008392</v>
      </c>
      <c r="Q132" s="123">
        <f t="shared" si="61"/>
        <v>0.90003020658332167</v>
      </c>
      <c r="R132" s="303"/>
      <c r="S132" s="46">
        <v>0.88263888888888842</v>
      </c>
      <c r="T132" s="118">
        <v>0.89061342592592541</v>
      </c>
      <c r="U132" s="109">
        <v>13.99999999999995</v>
      </c>
      <c r="V132" s="110">
        <v>11.499614039944817</v>
      </c>
      <c r="W132" s="124"/>
      <c r="X132" s="125"/>
      <c r="Y132" s="294"/>
      <c r="Z132" s="295"/>
      <c r="AA132" s="170">
        <f t="shared" si="62"/>
        <v>-359.89125630004173</v>
      </c>
      <c r="AB132" s="108">
        <f t="shared" si="63"/>
        <v>0.90003020658332178</v>
      </c>
      <c r="AC132" s="308"/>
    </row>
    <row r="133" spans="1:29" ht="15.75" customHeight="1">
      <c r="A133" s="298"/>
      <c r="B133" s="98" t="s">
        <v>118</v>
      </c>
      <c r="C133" s="292" t="s">
        <v>145</v>
      </c>
      <c r="D133" s="293"/>
      <c r="E133" s="99">
        <v>24.82</v>
      </c>
      <c r="F133" s="100">
        <v>1071</v>
      </c>
      <c r="G133" s="119">
        <f t="shared" si="64"/>
        <v>26582.22</v>
      </c>
      <c r="H133" s="26"/>
      <c r="I133" s="102">
        <v>5</v>
      </c>
      <c r="J133" s="103">
        <v>3600</v>
      </c>
      <c r="K133" s="104">
        <f t="shared" si="43"/>
        <v>720</v>
      </c>
      <c r="L133" s="116">
        <v>5</v>
      </c>
      <c r="M133" s="103">
        <f t="shared" si="65"/>
        <v>3244.375870555903</v>
      </c>
      <c r="N133" s="104">
        <f t="shared" si="58"/>
        <v>648.87517411118063</v>
      </c>
      <c r="O133" s="121">
        <f t="shared" si="59"/>
        <v>0</v>
      </c>
      <c r="P133" s="122">
        <f t="shared" si="60"/>
        <v>-71.124825888819373</v>
      </c>
      <c r="Q133" s="123">
        <f t="shared" si="61"/>
        <v>0.90121551959886204</v>
      </c>
      <c r="R133" s="303"/>
      <c r="S133" s="46">
        <v>0.90069444444444391</v>
      </c>
      <c r="T133" s="118">
        <v>0.91444444444444395</v>
      </c>
      <c r="U133" s="109">
        <v>14.516666666666644</v>
      </c>
      <c r="V133" s="110">
        <v>19.806583011292542</v>
      </c>
      <c r="W133" s="124"/>
      <c r="X133" s="125"/>
      <c r="Y133" s="294"/>
      <c r="Z133" s="295"/>
      <c r="AA133" s="170">
        <f t="shared" si="62"/>
        <v>-355.62412944409698</v>
      </c>
      <c r="AB133" s="108">
        <f t="shared" si="63"/>
        <v>0.90121551959886192</v>
      </c>
      <c r="AC133" s="308"/>
    </row>
    <row r="134" spans="1:29" ht="15.75" customHeight="1">
      <c r="A134" s="298"/>
      <c r="B134" s="98" t="s">
        <v>118</v>
      </c>
      <c r="C134" s="292" t="s">
        <v>228</v>
      </c>
      <c r="D134" s="293"/>
      <c r="E134" s="99">
        <v>23.8</v>
      </c>
      <c r="F134" s="100">
        <v>1692</v>
      </c>
      <c r="G134" s="119">
        <f t="shared" si="64"/>
        <v>40269.599999999999</v>
      </c>
      <c r="H134" s="26"/>
      <c r="I134" s="102">
        <v>4</v>
      </c>
      <c r="J134" s="103">
        <v>3600</v>
      </c>
      <c r="K134" s="104">
        <f t="shared" si="43"/>
        <v>900</v>
      </c>
      <c r="L134" s="116">
        <v>4</v>
      </c>
      <c r="M134" s="103">
        <f t="shared" si="65"/>
        <v>3152.3035679670311</v>
      </c>
      <c r="N134" s="104">
        <f t="shared" si="58"/>
        <v>788.07589199175777</v>
      </c>
      <c r="O134" s="121">
        <f t="shared" si="59"/>
        <v>0</v>
      </c>
      <c r="P134" s="122">
        <f t="shared" si="60"/>
        <v>-111.92410800824223</v>
      </c>
      <c r="Q134" s="123">
        <f t="shared" si="61"/>
        <v>0.87563987999084192</v>
      </c>
      <c r="R134" s="303"/>
      <c r="S134" s="46">
        <v>0.92430555555555494</v>
      </c>
      <c r="T134" s="118">
        <v>0.9466666666666661</v>
      </c>
      <c r="U134" s="109">
        <v>14.199999999999822</v>
      </c>
      <c r="V134" s="110">
        <v>32.2050201736985</v>
      </c>
      <c r="W134" s="124"/>
      <c r="X134" s="125"/>
      <c r="Y134" s="294"/>
      <c r="Z134" s="295"/>
      <c r="AA134" s="170">
        <f t="shared" si="62"/>
        <v>-447.69643203296891</v>
      </c>
      <c r="AB134" s="108">
        <f t="shared" si="63"/>
        <v>0.87563987999084192</v>
      </c>
      <c r="AC134" s="308"/>
    </row>
    <row r="135" spans="1:29" ht="15.75" customHeight="1">
      <c r="A135" s="298"/>
      <c r="B135" s="98" t="s">
        <v>118</v>
      </c>
      <c r="C135" s="292" t="s">
        <v>194</v>
      </c>
      <c r="D135" s="293"/>
      <c r="E135" s="99">
        <v>30</v>
      </c>
      <c r="F135" s="100">
        <v>1248</v>
      </c>
      <c r="G135" s="119">
        <f t="shared" si="64"/>
        <v>37440</v>
      </c>
      <c r="H135" s="26"/>
      <c r="I135" s="102">
        <v>4</v>
      </c>
      <c r="J135" s="103">
        <v>3600</v>
      </c>
      <c r="K135" s="104">
        <f t="shared" si="43"/>
        <v>900</v>
      </c>
      <c r="L135" s="116">
        <v>4</v>
      </c>
      <c r="M135" s="103">
        <f t="shared" si="65"/>
        <v>3245.2627022921029</v>
      </c>
      <c r="N135" s="104">
        <f t="shared" si="58"/>
        <v>811.31567557302571</v>
      </c>
      <c r="O135" s="121">
        <f t="shared" si="59"/>
        <v>0</v>
      </c>
      <c r="P135" s="122">
        <f t="shared" si="60"/>
        <v>-88.684324426974285</v>
      </c>
      <c r="Q135" s="123">
        <f t="shared" si="61"/>
        <v>0.9014618617478064</v>
      </c>
      <c r="R135" s="303"/>
      <c r="S135" s="46">
        <v>0.95694444444444382</v>
      </c>
      <c r="T135" s="118">
        <v>0.97296296296296236</v>
      </c>
      <c r="U135" s="109">
        <v>14.799999999999915</v>
      </c>
      <c r="V135" s="110">
        <v>23.073632820884686</v>
      </c>
      <c r="W135" s="124"/>
      <c r="X135" s="125"/>
      <c r="Y135" s="294"/>
      <c r="Z135" s="295"/>
      <c r="AA135" s="170">
        <f t="shared" si="62"/>
        <v>-354.73729770789714</v>
      </c>
      <c r="AB135" s="108">
        <f t="shared" si="63"/>
        <v>0.9014618617478064</v>
      </c>
      <c r="AC135" s="308"/>
    </row>
    <row r="136" spans="1:29" ht="15.75" customHeight="1">
      <c r="A136" s="298"/>
      <c r="B136" s="98" t="s">
        <v>118</v>
      </c>
      <c r="C136" s="292" t="s">
        <v>143</v>
      </c>
      <c r="D136" s="293"/>
      <c r="E136" s="99">
        <v>18.18</v>
      </c>
      <c r="F136" s="100">
        <v>1394</v>
      </c>
      <c r="G136" s="119">
        <f t="shared" si="64"/>
        <v>25342.92</v>
      </c>
      <c r="H136" s="60"/>
      <c r="I136" s="102">
        <v>3</v>
      </c>
      <c r="J136" s="103">
        <v>3600</v>
      </c>
      <c r="K136" s="104">
        <f t="shared" si="43"/>
        <v>1200</v>
      </c>
      <c r="L136" s="116">
        <v>3</v>
      </c>
      <c r="M136" s="103">
        <f t="shared" si="65"/>
        <v>3245.2434114390849</v>
      </c>
      <c r="N136" s="104">
        <f t="shared" si="58"/>
        <v>1081.7478038130282</v>
      </c>
      <c r="O136" s="121">
        <f t="shared" si="59"/>
        <v>0</v>
      </c>
      <c r="P136" s="122">
        <f t="shared" si="60"/>
        <v>-118.25219618697179</v>
      </c>
      <c r="Q136" s="123">
        <f t="shared" si="61"/>
        <v>0.90145650317752346</v>
      </c>
      <c r="R136" s="303"/>
      <c r="S136" s="46">
        <v>0.98263888888888817</v>
      </c>
      <c r="T136" s="118">
        <v>1.0005324074074067</v>
      </c>
      <c r="U136" s="109">
        <v>13.933333333333167</v>
      </c>
      <c r="V136" s="110">
        <v>25.773105248493614</v>
      </c>
      <c r="W136" s="124"/>
      <c r="X136" s="125"/>
      <c r="Y136" s="294"/>
      <c r="Z136" s="295"/>
      <c r="AA136" s="170">
        <f t="shared" si="62"/>
        <v>-354.75658856091513</v>
      </c>
      <c r="AB136" s="108">
        <f t="shared" si="63"/>
        <v>0.90145650317752357</v>
      </c>
      <c r="AC136" s="308"/>
    </row>
    <row r="137" spans="1:29" ht="15.75" customHeight="1">
      <c r="A137" s="298"/>
      <c r="B137" s="98" t="s">
        <v>118</v>
      </c>
      <c r="C137" s="292" t="s">
        <v>137</v>
      </c>
      <c r="D137" s="293"/>
      <c r="E137" s="99">
        <v>16.66</v>
      </c>
      <c r="F137" s="100">
        <v>3071</v>
      </c>
      <c r="G137" s="119">
        <f t="shared" si="64"/>
        <v>51162.86</v>
      </c>
      <c r="H137" s="60"/>
      <c r="I137" s="102">
        <v>5</v>
      </c>
      <c r="J137" s="103">
        <v>3600</v>
      </c>
      <c r="K137" s="104">
        <f t="shared" si="43"/>
        <v>720</v>
      </c>
      <c r="L137" s="116">
        <v>5</v>
      </c>
      <c r="M137" s="103">
        <f t="shared" si="65"/>
        <v>3242.6960250357979</v>
      </c>
      <c r="N137" s="104">
        <f t="shared" si="58"/>
        <v>648.53920500715958</v>
      </c>
      <c r="O137" s="121">
        <f t="shared" si="59"/>
        <v>0</v>
      </c>
      <c r="P137" s="122">
        <f t="shared" si="60"/>
        <v>-71.46079499284042</v>
      </c>
      <c r="Q137" s="123">
        <f t="shared" si="61"/>
        <v>0.90074889584327722</v>
      </c>
      <c r="R137" s="303"/>
      <c r="S137" s="46">
        <v>1.0097222222222215</v>
      </c>
      <c r="T137" s="118">
        <v>1.04917824074074</v>
      </c>
      <c r="U137" s="109">
        <v>13.233333333333377</v>
      </c>
      <c r="V137" s="110">
        <v>56.823087510327412</v>
      </c>
      <c r="W137" s="111"/>
      <c r="X137" s="114"/>
      <c r="Y137" s="294"/>
      <c r="Z137" s="295"/>
      <c r="AA137" s="170">
        <f t="shared" si="62"/>
        <v>-357.3039749642021</v>
      </c>
      <c r="AB137" s="108">
        <f t="shared" si="63"/>
        <v>0.90074889584327722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6">AVERAGE(I124:I139)</f>
        <v>4.1428571428571432</v>
      </c>
      <c r="J140" s="135">
        <f t="shared" si="66"/>
        <v>3600</v>
      </c>
      <c r="K140" s="136">
        <f t="shared" ref="K140" si="67">J140/I140</f>
        <v>868.96551724137919</v>
      </c>
      <c r="L140" s="134">
        <f t="shared" ref="L140:M140" si="68">AVERAGE(L124:L139)</f>
        <v>4.1428571428571432</v>
      </c>
      <c r="M140" s="135">
        <f t="shared" si="68"/>
        <v>3229.8021426012615</v>
      </c>
      <c r="N140" s="136">
        <f>M140/L140</f>
        <v>779.60741373133897</v>
      </c>
      <c r="O140" s="137">
        <f>L140-I140</f>
        <v>0</v>
      </c>
      <c r="P140" s="138">
        <f>N140-K140</f>
        <v>-89.358103510040223</v>
      </c>
      <c r="Q140" s="139">
        <f>N140/K140</f>
        <v>0.89716726183368389</v>
      </c>
      <c r="R140" s="304"/>
      <c r="S140" s="140">
        <v>0.70833333333333337</v>
      </c>
      <c r="T140" s="141">
        <v>1.04917824074074</v>
      </c>
      <c r="U140" s="142"/>
      <c r="V140" s="164"/>
      <c r="W140" s="165"/>
      <c r="X140" s="136"/>
      <c r="Y140" s="290"/>
      <c r="Z140" s="291"/>
      <c r="AA140" s="172">
        <f>M140-J140</f>
        <v>-370.19785739873851</v>
      </c>
      <c r="AB140" s="139">
        <f>M140/J140</f>
        <v>0.89716726183368378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5C6CDF46-DA68-4125-B21B-49794ABBB87C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8ED7-CD74-4377-8900-207921DA7BB4}">
  <sheetPr codeName="工作表69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M39" sqref="M39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70837</v>
      </c>
      <c r="E1" s="86" t="s">
        <v>3</v>
      </c>
      <c r="F1" s="87">
        <f>SUM(G5:G140)</f>
        <v>3198765.82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46268</v>
      </c>
      <c r="B2" s="348"/>
      <c r="C2" s="90" t="s">
        <v>40</v>
      </c>
      <c r="D2" s="91">
        <f>AVERAGE(N21,N38,N55,N72,N89,N106,N123,N140)</f>
        <v>206.96393319686356</v>
      </c>
      <c r="E2" s="91" t="s">
        <v>91</v>
      </c>
      <c r="F2" s="92">
        <f>F1/D1</f>
        <v>45.156709346810281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40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3621</v>
      </c>
      <c r="G5" s="146">
        <f t="shared" ref="G5:G7" si="0">E5*F5</f>
        <v>71333.7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1083.8072881768489</v>
      </c>
      <c r="N5" s="150">
        <f>M5/L5</f>
        <v>83.369791398219149</v>
      </c>
      <c r="O5" s="152">
        <f>L5-I5</f>
        <v>0</v>
      </c>
      <c r="P5" s="153">
        <f>N5-K5</f>
        <v>-8.9379009094731572</v>
      </c>
      <c r="Q5" s="154">
        <f>N5/K5</f>
        <v>0.90317274014737414</v>
      </c>
      <c r="R5" s="302">
        <f>Q21</f>
        <v>0.90251393851297634</v>
      </c>
      <c r="S5" s="155">
        <v>0.20833333333333334</v>
      </c>
      <c r="T5" s="156">
        <v>0.34753472222222226</v>
      </c>
      <c r="U5" s="157"/>
      <c r="V5" s="158">
        <v>200.45999170707628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-116.19271182315106</v>
      </c>
      <c r="AF5" s="130">
        <f>M5/J5</f>
        <v>0.90317274014737414</v>
      </c>
      <c r="AG5" s="381">
        <f>AF21</f>
        <v>0.90251393851297634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4540</v>
      </c>
      <c r="G6" s="101">
        <f t="shared" si="0"/>
        <v>256192.2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1806.1548219448387</v>
      </c>
      <c r="N6" s="104">
        <f>M6/L6</f>
        <v>75.256450914368273</v>
      </c>
      <c r="O6" s="106">
        <f>L6-I6</f>
        <v>0</v>
      </c>
      <c r="P6" s="107">
        <f>N6-K6</f>
        <v>-8.0768824189650559</v>
      </c>
      <c r="Q6" s="108">
        <f>N6/K6</f>
        <v>0.90307741097241934</v>
      </c>
      <c r="R6" s="303"/>
      <c r="S6" s="46">
        <v>0.35138888888888886</v>
      </c>
      <c r="T6" s="47">
        <v>0.45612268518518517</v>
      </c>
      <c r="U6" s="109">
        <v>5.5499999999999083</v>
      </c>
      <c r="V6" s="110">
        <v>150.81763572553766</v>
      </c>
      <c r="W6" s="111">
        <v>0.45612268518518517</v>
      </c>
      <c r="X6" s="114">
        <v>0.49444444444444441</v>
      </c>
      <c r="Y6" s="12"/>
      <c r="Z6" s="196"/>
      <c r="AA6" s="294"/>
      <c r="AB6" s="295"/>
      <c r="AC6" s="12">
        <v>3</v>
      </c>
      <c r="AD6" s="196"/>
      <c r="AE6" s="115">
        <f>M6-J6</f>
        <v>-193.84517805516134</v>
      </c>
      <c r="AF6" s="108">
        <f>M6/J6</f>
        <v>0.90307741097241934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4209</v>
      </c>
      <c r="G7" s="101">
        <f t="shared" si="0"/>
        <v>250519.68000000002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1803.1103701457891</v>
      </c>
      <c r="N7" s="104">
        <f>M7/L7</f>
        <v>75.129598756074543</v>
      </c>
      <c r="O7" s="106">
        <f>L7-I7</f>
        <v>0</v>
      </c>
      <c r="P7" s="107">
        <f>N7-K7</f>
        <v>-8.2037345772587855</v>
      </c>
      <c r="Q7" s="108">
        <f>N7/K7</f>
        <v>0.90155518507289456</v>
      </c>
      <c r="R7" s="303"/>
      <c r="S7" s="46">
        <v>0.49444444444444441</v>
      </c>
      <c r="T7" s="47">
        <v>0.5917013888888889</v>
      </c>
      <c r="U7" s="109">
        <v>55.183333333333302</v>
      </c>
      <c r="V7" s="110">
        <v>140.05798212983549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-196.88962985421085</v>
      </c>
      <c r="AF7" s="108">
        <f>M7/J7</f>
        <v>0.90155518507289456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1564.3574934224923</v>
      </c>
      <c r="N21" s="136">
        <f t="shared" ref="N21:N27" si="5">M21/L21</f>
        <v>76.935614430614379</v>
      </c>
      <c r="O21" s="137">
        <f t="shared" ref="O21:O27" si="6">L21-I21</f>
        <v>0</v>
      </c>
      <c r="P21" s="138">
        <f t="shared" ref="P21:P27" si="7">N21-K21</f>
        <v>-8.3102872087298891</v>
      </c>
      <c r="Q21" s="139">
        <f t="shared" ref="Q21:Q27" si="8">N21/K21</f>
        <v>0.90251393851297634</v>
      </c>
      <c r="R21" s="304"/>
      <c r="S21" s="140">
        <v>0.20833333333333334</v>
      </c>
      <c r="T21" s="141">
        <v>0.5917013888888889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10</v>
      </c>
      <c r="AD21" s="178">
        <f>SUM(AD5:AD20)</f>
        <v>0</v>
      </c>
      <c r="AE21" s="166">
        <f t="shared" ref="AE21:AE27" si="9">M21-J21</f>
        <v>-168.97583991084093</v>
      </c>
      <c r="AF21" s="139">
        <f t="shared" ref="AF21:AF27" si="10">M21/J21</f>
        <v>0.90251393851297634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1947</v>
      </c>
      <c r="G22" s="146">
        <f t="shared" ref="G22:G27" si="11">E22*F22</f>
        <v>70968.150000000009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1897.6883422374979</v>
      </c>
      <c r="N22" s="150">
        <f t="shared" si="5"/>
        <v>94.884417111874896</v>
      </c>
      <c r="O22" s="152">
        <f t="shared" si="6"/>
        <v>0</v>
      </c>
      <c r="P22" s="153">
        <f t="shared" si="7"/>
        <v>-10.115582888125104</v>
      </c>
      <c r="Q22" s="154">
        <f t="shared" si="8"/>
        <v>0.90366111535118954</v>
      </c>
      <c r="R22" s="302">
        <f>Q38</f>
        <v>0.90379023495961808</v>
      </c>
      <c r="S22" s="155">
        <v>0.20833333333333334</v>
      </c>
      <c r="T22" s="156">
        <v>0.25107638888888889</v>
      </c>
      <c r="U22" s="157"/>
      <c r="V22" s="158">
        <v>61.559107151526064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-202.31165776250214</v>
      </c>
      <c r="AF22" s="154">
        <f t="shared" si="10"/>
        <v>0.90366111535118943</v>
      </c>
      <c r="AG22" s="374">
        <f>AF38</f>
        <v>0.91125957574440808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976</v>
      </c>
      <c r="G23" s="101">
        <f t="shared" si="11"/>
        <v>50205.439999999995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1801.9709154418117</v>
      </c>
      <c r="N23" s="104">
        <f t="shared" si="5"/>
        <v>94.840574496937464</v>
      </c>
      <c r="O23" s="106">
        <f t="shared" si="6"/>
        <v>0</v>
      </c>
      <c r="P23" s="107">
        <f t="shared" si="7"/>
        <v>-10.422583397799372</v>
      </c>
      <c r="Q23" s="108">
        <f t="shared" si="8"/>
        <v>0.90098545772090599</v>
      </c>
      <c r="R23" s="303"/>
      <c r="S23" s="46">
        <v>0.25416666666666665</v>
      </c>
      <c r="T23" s="47">
        <v>0.27672453703703703</v>
      </c>
      <c r="U23" s="109">
        <v>5</v>
      </c>
      <c r="V23" s="110">
        <v>32.497749823915505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-198.02908455818829</v>
      </c>
      <c r="AF23" s="108">
        <f t="shared" si="10"/>
        <v>0.90098545772090588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1283</v>
      </c>
      <c r="G24" s="101">
        <f t="shared" si="11"/>
        <v>55528.24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1627.1249246155505</v>
      </c>
      <c r="N24" s="104">
        <f t="shared" si="5"/>
        <v>77.482139267407163</v>
      </c>
      <c r="O24" s="106">
        <f t="shared" si="6"/>
        <v>0</v>
      </c>
      <c r="P24" s="107">
        <f t="shared" si="7"/>
        <v>-8.232146446878545</v>
      </c>
      <c r="Q24" s="108">
        <f t="shared" si="8"/>
        <v>0.9039582914530836</v>
      </c>
      <c r="R24" s="303"/>
      <c r="S24" s="46">
        <v>0.2805555555555555</v>
      </c>
      <c r="T24" s="47">
        <v>0.3134027777777777</v>
      </c>
      <c r="U24" s="109">
        <v>5.5166666666665964</v>
      </c>
      <c r="V24" s="110">
        <v>47.310442385478467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-172.87507538444947</v>
      </c>
      <c r="AF24" s="108">
        <f t="shared" si="10"/>
        <v>0.9039582914530836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3095</v>
      </c>
      <c r="G25" s="101">
        <f t="shared" si="11"/>
        <v>189073.55000000002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1805.0208297322429</v>
      </c>
      <c r="N25" s="104">
        <f t="shared" si="5"/>
        <v>90.251041486612138</v>
      </c>
      <c r="O25" s="106">
        <f t="shared" si="6"/>
        <v>0</v>
      </c>
      <c r="P25" s="107">
        <f t="shared" si="7"/>
        <v>-9.748958513387862</v>
      </c>
      <c r="Q25" s="108">
        <f t="shared" si="8"/>
        <v>0.90251041486612138</v>
      </c>
      <c r="R25" s="303"/>
      <c r="S25" s="46">
        <v>0.3166666666666666</v>
      </c>
      <c r="T25" s="47">
        <v>0.38810185185185175</v>
      </c>
      <c r="U25" s="109">
        <v>4.7000000000000153</v>
      </c>
      <c r="V25" s="110">
        <v>102.87969919302635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-194.97917026775713</v>
      </c>
      <c r="AF25" s="108">
        <f t="shared" si="10"/>
        <v>0.90251041486612149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3045</v>
      </c>
      <c r="G26" s="101">
        <f t="shared" si="11"/>
        <v>163699.19999999998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1805.4443887848199</v>
      </c>
      <c r="N26" s="104">
        <f t="shared" si="5"/>
        <v>90.272219439240999</v>
      </c>
      <c r="O26" s="106">
        <f t="shared" si="6"/>
        <v>0</v>
      </c>
      <c r="P26" s="107">
        <f t="shared" si="7"/>
        <v>-9.7277805607590011</v>
      </c>
      <c r="Q26" s="108">
        <f t="shared" si="8"/>
        <v>0.90272219439240997</v>
      </c>
      <c r="R26" s="303"/>
      <c r="S26" s="46">
        <v>0.39097222222222217</v>
      </c>
      <c r="T26" s="47">
        <v>0.4612384259259259</v>
      </c>
      <c r="U26" s="109">
        <v>5</v>
      </c>
      <c r="V26" s="110">
        <v>101.1939227455069</v>
      </c>
      <c r="W26" s="111">
        <v>0.4612384259259259</v>
      </c>
      <c r="X26" s="114">
        <v>0.49999999999999989</v>
      </c>
      <c r="Y26" s="12"/>
      <c r="Z26" s="196"/>
      <c r="AA26" s="294"/>
      <c r="AB26" s="295"/>
      <c r="AC26" s="12">
        <v>3</v>
      </c>
      <c r="AD26" s="196"/>
      <c r="AE26" s="115">
        <f t="shared" si="9"/>
        <v>-194.55561121518008</v>
      </c>
      <c r="AF26" s="108">
        <f t="shared" si="10"/>
        <v>0.90272219439240997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1606</v>
      </c>
      <c r="G27" s="119">
        <f t="shared" si="11"/>
        <v>48131.82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0.49999999999999989</v>
      </c>
      <c r="T27" s="118">
        <v>0.52547453703703695</v>
      </c>
      <c r="U27" s="109">
        <v>55.816666666666549</v>
      </c>
      <c r="V27" s="110">
        <v>36.685726836768318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1927.3140026994231</v>
      </c>
      <c r="N38" s="136">
        <f t="shared" ref="N38:N44" si="16">M38/L38</f>
        <v>94.785934558988032</v>
      </c>
      <c r="O38" s="137">
        <f t="shared" ref="O38:O44" si="17">L38-I38</f>
        <v>0.1666666666666643</v>
      </c>
      <c r="P38" s="138">
        <f t="shared" ref="P38:P44" si="18">N38-K38</f>
        <v>-10.090098498863199</v>
      </c>
      <c r="Q38" s="139">
        <f t="shared" ref="Q38:Q44" si="19">N38/K38</f>
        <v>0.90379023495961808</v>
      </c>
      <c r="R38" s="304"/>
      <c r="S38" s="140">
        <v>0.20833333333333334</v>
      </c>
      <c r="T38" s="141">
        <v>0.52547453703703695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7</v>
      </c>
      <c r="AD38" s="178">
        <f>SUM(AD22:AD37)</f>
        <v>0</v>
      </c>
      <c r="AE38" s="166">
        <f t="shared" ref="AE38:AE44" si="20">M38-J38</f>
        <v>-187.6859973005769</v>
      </c>
      <c r="AF38" s="139">
        <f t="shared" ref="AF38:AF44" si="21">M38/J38</f>
        <v>0.91125957574440808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2168</v>
      </c>
      <c r="G39" s="146">
        <f t="shared" ref="G39:G44" si="22">E39*F39</f>
        <v>155120.4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1806.2185926713987</v>
      </c>
      <c r="N39" s="150">
        <f t="shared" si="16"/>
        <v>82.100845121427213</v>
      </c>
      <c r="O39" s="152">
        <f t="shared" si="17"/>
        <v>0</v>
      </c>
      <c r="P39" s="153">
        <f t="shared" si="18"/>
        <v>-8.8082457876636937</v>
      </c>
      <c r="Q39" s="154">
        <f t="shared" si="19"/>
        <v>0.90310929633569936</v>
      </c>
      <c r="R39" s="302">
        <f>Q55</f>
        <v>0.90304064629736958</v>
      </c>
      <c r="S39" s="155">
        <v>0.25</v>
      </c>
      <c r="T39" s="156">
        <v>0.30001157407407408</v>
      </c>
      <c r="U39" s="157"/>
      <c r="V39" s="158">
        <v>72.017861253222719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-193.78140732860129</v>
      </c>
      <c r="AF39" s="154">
        <f t="shared" si="21"/>
        <v>0.90310929633569936</v>
      </c>
      <c r="AG39" s="307">
        <f>AF55</f>
        <v>0.90304064629736958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2172</v>
      </c>
      <c r="G40" s="101">
        <f t="shared" si="22"/>
        <v>129320.88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1808.4144544876117</v>
      </c>
      <c r="N40" s="104">
        <f t="shared" si="16"/>
        <v>78.626715412504851</v>
      </c>
      <c r="O40" s="106">
        <f t="shared" si="17"/>
        <v>0</v>
      </c>
      <c r="P40" s="107">
        <f t="shared" si="18"/>
        <v>-8.3298063266255866</v>
      </c>
      <c r="Q40" s="108">
        <f t="shared" si="19"/>
        <v>0.90420722724380576</v>
      </c>
      <c r="R40" s="303"/>
      <c r="S40" s="46">
        <v>0.30416666666666664</v>
      </c>
      <c r="T40" s="47">
        <v>0.35420138888888886</v>
      </c>
      <c r="U40" s="109">
        <v>5.9833333333332828</v>
      </c>
      <c r="V40" s="110">
        <v>72.063126722200579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20"/>
        <v>-191.58554551238831</v>
      </c>
      <c r="AF40" s="108">
        <f t="shared" si="21"/>
        <v>0.90420722724380587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1350</v>
      </c>
      <c r="G41" s="101">
        <f t="shared" si="22"/>
        <v>86292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1808.7665741879898</v>
      </c>
      <c r="N41" s="104">
        <f t="shared" si="16"/>
        <v>75.365273924499576</v>
      </c>
      <c r="O41" s="106">
        <f t="shared" si="17"/>
        <v>0</v>
      </c>
      <c r="P41" s="107">
        <f t="shared" si="18"/>
        <v>-7.9680594088337529</v>
      </c>
      <c r="Q41" s="108">
        <f t="shared" si="19"/>
        <v>0.90438328709399496</v>
      </c>
      <c r="R41" s="303"/>
      <c r="S41" s="46">
        <v>0.35833333333333328</v>
      </c>
      <c r="T41" s="47">
        <v>0.38942129629629624</v>
      </c>
      <c r="U41" s="109">
        <v>5.9499999999999709</v>
      </c>
      <c r="V41" s="110">
        <v>44.781897872235589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-191.23342581201018</v>
      </c>
      <c r="AF41" s="108">
        <f t="shared" si="21"/>
        <v>0.90438328709399496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1120</v>
      </c>
      <c r="G42" s="101">
        <f t="shared" si="22"/>
        <v>77571.200000000012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1801.7883548287296</v>
      </c>
      <c r="N42" s="104">
        <f t="shared" si="16"/>
        <v>75.074514784530393</v>
      </c>
      <c r="O42" s="106">
        <f t="shared" si="17"/>
        <v>0</v>
      </c>
      <c r="P42" s="107">
        <f t="shared" si="18"/>
        <v>-8.2588185488029353</v>
      </c>
      <c r="Q42" s="108">
        <f t="shared" si="19"/>
        <v>0.90089417741436473</v>
      </c>
      <c r="R42" s="303"/>
      <c r="S42" s="46">
        <v>0.39305555555555549</v>
      </c>
      <c r="T42" s="47">
        <v>0.41894675925925917</v>
      </c>
      <c r="U42" s="109">
        <v>5.2333333333333254</v>
      </c>
      <c r="V42" s="110">
        <v>37.296278344738084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-198.21164517127045</v>
      </c>
      <c r="AF42" s="108">
        <f t="shared" si="21"/>
        <v>0.90089417741436473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1760</v>
      </c>
      <c r="G43" s="101">
        <f t="shared" si="22"/>
        <v>121721.59999999999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1805.9503980056711</v>
      </c>
      <c r="N43" s="104">
        <f t="shared" si="16"/>
        <v>75.247933250236301</v>
      </c>
      <c r="O43" s="106">
        <f t="shared" si="17"/>
        <v>0</v>
      </c>
      <c r="P43" s="107">
        <f t="shared" si="18"/>
        <v>-8.0854000830970278</v>
      </c>
      <c r="Q43" s="108">
        <f t="shared" si="19"/>
        <v>0.90297519900283563</v>
      </c>
      <c r="R43" s="303"/>
      <c r="S43" s="46">
        <v>0.42291666666666661</v>
      </c>
      <c r="T43" s="47">
        <v>0.46351851851851844</v>
      </c>
      <c r="U43" s="109">
        <v>5.7166666666667076</v>
      </c>
      <c r="V43" s="110">
        <v>58.473366774976277</v>
      </c>
      <c r="W43" s="111">
        <v>0.46351851851851844</v>
      </c>
      <c r="X43" s="114">
        <v>0.50208333333333333</v>
      </c>
      <c r="Y43" s="12"/>
      <c r="Z43" s="196"/>
      <c r="AA43" s="294"/>
      <c r="AB43" s="295"/>
      <c r="AC43" s="12">
        <v>1</v>
      </c>
      <c r="AD43" s="196"/>
      <c r="AE43" s="115">
        <f t="shared" si="20"/>
        <v>-194.0496019943289</v>
      </c>
      <c r="AF43" s="108">
        <f t="shared" si="21"/>
        <v>0.90297519900283552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2680</v>
      </c>
      <c r="G44" s="119">
        <f t="shared" si="22"/>
        <v>157235.6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1805.3493813870341</v>
      </c>
      <c r="N44" s="104">
        <f t="shared" si="16"/>
        <v>78.493451364653652</v>
      </c>
      <c r="O44" s="106">
        <f t="shared" si="17"/>
        <v>0</v>
      </c>
      <c r="P44" s="107">
        <f t="shared" si="18"/>
        <v>-8.4630703744767857</v>
      </c>
      <c r="Q44" s="108">
        <f t="shared" si="19"/>
        <v>0.90267469069351691</v>
      </c>
      <c r="R44" s="303"/>
      <c r="S44" s="46">
        <v>0.50208333333333333</v>
      </c>
      <c r="T44" s="118">
        <v>0.56393518518518515</v>
      </c>
      <c r="U44" s="109">
        <v>55.533333333333431</v>
      </c>
      <c r="V44" s="110">
        <v>89.068632176038278</v>
      </c>
      <c r="W44" s="111"/>
      <c r="X44" s="114"/>
      <c r="Y44" s="12"/>
      <c r="Z44" s="196"/>
      <c r="AA44" s="294"/>
      <c r="AB44" s="295"/>
      <c r="AC44" s="12">
        <v>2</v>
      </c>
      <c r="AD44" s="196"/>
      <c r="AE44" s="115">
        <f t="shared" si="20"/>
        <v>-194.6506186129659</v>
      </c>
      <c r="AF44" s="108">
        <f t="shared" si="21"/>
        <v>0.90267469069351702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1806.0812925947391</v>
      </c>
      <c r="N55" s="136">
        <f t="shared" ref="N55:N62" si="27">M55/L55</f>
        <v>77.403483968345967</v>
      </c>
      <c r="O55" s="137">
        <f t="shared" ref="O55:O62" si="28">L55-I55</f>
        <v>0</v>
      </c>
      <c r="P55" s="138">
        <f t="shared" ref="P55:P62" si="29">N55-K55</f>
        <v>-8.3108017459397558</v>
      </c>
      <c r="Q55" s="139">
        <f t="shared" ref="Q55:Q62" si="30">N55/K55</f>
        <v>0.90304064629736958</v>
      </c>
      <c r="R55" s="304"/>
      <c r="S55" s="140">
        <v>0.25</v>
      </c>
      <c r="T55" s="141">
        <v>0.56393518518518515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9</v>
      </c>
      <c r="AD55" s="189">
        <f>SUM(AD39:AD54)</f>
        <v>0</v>
      </c>
      <c r="AE55" s="166">
        <f t="shared" ref="AE55:AE62" si="31">M55-J55</f>
        <v>-193.91870740526088</v>
      </c>
      <c r="AF55" s="139">
        <f t="shared" ref="AF55:AF62" si="32">M55/J55</f>
        <v>0.90304064629736958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1610</v>
      </c>
      <c r="G56" s="146">
        <f t="shared" ref="G56:G62" si="33">E56*F56</f>
        <v>46464.6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3191.4029075900903</v>
      </c>
      <c r="N56" s="150">
        <f t="shared" si="27"/>
        <v>177.30016153278279</v>
      </c>
      <c r="O56" s="152">
        <f t="shared" si="28"/>
        <v>0</v>
      </c>
      <c r="P56" s="153">
        <f t="shared" si="29"/>
        <v>-22.699838467217205</v>
      </c>
      <c r="Q56" s="154">
        <f t="shared" si="30"/>
        <v>0.88650080766391393</v>
      </c>
      <c r="R56" s="302">
        <f>Q72</f>
        <v>0.90148268961117406</v>
      </c>
      <c r="S56" s="155">
        <v>0.25</v>
      </c>
      <c r="T56" s="156">
        <v>0.27101851851851855</v>
      </c>
      <c r="U56" s="157"/>
      <c r="V56" s="158">
        <v>30.268819950704724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-408.59709240990969</v>
      </c>
      <c r="AF56" s="154">
        <f t="shared" si="32"/>
        <v>0.88650080766391393</v>
      </c>
      <c r="AG56" s="307">
        <f>AF72</f>
        <v>0.90148268961117406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1289</v>
      </c>
      <c r="G57" s="101">
        <f t="shared" si="33"/>
        <v>47344.969999999994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3192.0148688194431</v>
      </c>
      <c r="N57" s="104">
        <f t="shared" si="27"/>
        <v>152.00070803902111</v>
      </c>
      <c r="O57" s="106">
        <f t="shared" si="28"/>
        <v>0</v>
      </c>
      <c r="P57" s="107">
        <f t="shared" si="29"/>
        <v>-19.427863389550311</v>
      </c>
      <c r="Q57" s="108">
        <f t="shared" si="30"/>
        <v>0.88667079689428985</v>
      </c>
      <c r="R57" s="303"/>
      <c r="S57" s="46">
        <v>0.27499999999999997</v>
      </c>
      <c r="T57" s="47">
        <v>0.29181712962962958</v>
      </c>
      <c r="U57" s="109">
        <v>5.7333333333332437</v>
      </c>
      <c r="V57" s="110">
        <v>24.229210444938801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-407.98513118055689</v>
      </c>
      <c r="AF57" s="108">
        <f t="shared" si="32"/>
        <v>0.88667079689428974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1744</v>
      </c>
      <c r="G58" s="101">
        <f t="shared" si="33"/>
        <v>76666.240000000005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3273.1170040511456</v>
      </c>
      <c r="N58" s="104">
        <f t="shared" si="27"/>
        <v>142.30943495874547</v>
      </c>
      <c r="O58" s="106">
        <f t="shared" si="28"/>
        <v>0</v>
      </c>
      <c r="P58" s="107">
        <f t="shared" si="29"/>
        <v>-14.212304171689311</v>
      </c>
      <c r="Q58" s="108">
        <f t="shared" si="30"/>
        <v>0.90919916779198495</v>
      </c>
      <c r="R58" s="303"/>
      <c r="S58" s="46">
        <v>0.29583333333333328</v>
      </c>
      <c r="T58" s="47">
        <v>0.31803240740740735</v>
      </c>
      <c r="U58" s="109">
        <v>5.7833333333333314</v>
      </c>
      <c r="V58" s="110">
        <v>31.969526256008201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-326.88299594885439</v>
      </c>
      <c r="AF58" s="108">
        <f t="shared" si="32"/>
        <v>0.90919916779198484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1278</v>
      </c>
      <c r="G59" s="101">
        <f t="shared" si="33"/>
        <v>59976.54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3261.850805952698</v>
      </c>
      <c r="N59" s="104">
        <f t="shared" si="27"/>
        <v>141.81960025881295</v>
      </c>
      <c r="O59" s="106">
        <f t="shared" si="28"/>
        <v>0</v>
      </c>
      <c r="P59" s="107">
        <f t="shared" si="29"/>
        <v>-14.702138871621827</v>
      </c>
      <c r="Q59" s="108">
        <f t="shared" si="30"/>
        <v>0.90606966832019387</v>
      </c>
      <c r="R59" s="303"/>
      <c r="S59" s="46">
        <v>0.32083333333333325</v>
      </c>
      <c r="T59" s="47">
        <v>0.33715277777777769</v>
      </c>
      <c r="U59" s="109">
        <v>5</v>
      </c>
      <c r="V59" s="110">
        <v>23.508126079851117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-338.14919404730199</v>
      </c>
      <c r="AF59" s="198">
        <f t="shared" si="32"/>
        <v>0.90606966832019387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2430</v>
      </c>
      <c r="G60" s="101">
        <f t="shared" si="33"/>
        <v>89253.9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3264.2581917882162</v>
      </c>
      <c r="N60" s="104">
        <f t="shared" si="27"/>
        <v>171.80306272569558</v>
      </c>
      <c r="O60" s="106">
        <f t="shared" si="28"/>
        <v>0</v>
      </c>
      <c r="P60" s="107">
        <f t="shared" si="29"/>
        <v>-17.670621484830747</v>
      </c>
      <c r="Q60" s="108">
        <f t="shared" si="30"/>
        <v>0.90673838660783768</v>
      </c>
      <c r="R60" s="303"/>
      <c r="S60" s="46">
        <v>0.34027777777777768</v>
      </c>
      <c r="T60" s="47">
        <v>0.37128472222222214</v>
      </c>
      <c r="U60" s="109">
        <v>5</v>
      </c>
      <c r="V60" s="110">
        <v>44.665584470855926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-335.74180821178379</v>
      </c>
      <c r="AF60" s="198">
        <f t="shared" si="32"/>
        <v>0.90673838660783779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4987</v>
      </c>
      <c r="G61" s="119">
        <f t="shared" si="33"/>
        <v>188508.59999999998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3270.5999999999995</v>
      </c>
      <c r="N61" s="104">
        <f t="shared" si="27"/>
        <v>163.52999999999997</v>
      </c>
      <c r="O61" s="106">
        <f t="shared" si="28"/>
        <v>0</v>
      </c>
      <c r="P61" s="107">
        <f t="shared" si="29"/>
        <v>-16.470000000000027</v>
      </c>
      <c r="Q61" s="108">
        <f t="shared" si="30"/>
        <v>0.90849999999999986</v>
      </c>
      <c r="R61" s="303"/>
      <c r="S61" s="46">
        <v>0.37499999999999989</v>
      </c>
      <c r="T61" s="118">
        <v>0.43853009259259246</v>
      </c>
      <c r="U61" s="109">
        <v>5.349999999999957</v>
      </c>
      <c r="V61" s="110">
        <v>91.487800403595685</v>
      </c>
      <c r="W61" s="111">
        <v>0.43853009259259246</v>
      </c>
      <c r="X61" s="114">
        <v>0.47708333333333319</v>
      </c>
      <c r="Y61" s="12"/>
      <c r="Z61" s="196"/>
      <c r="AA61" s="294"/>
      <c r="AB61" s="295"/>
      <c r="AC61" s="12">
        <v>2</v>
      </c>
      <c r="AD61" s="196"/>
      <c r="AE61" s="197">
        <f t="shared" si="31"/>
        <v>-329.40000000000055</v>
      </c>
      <c r="AF61" s="198">
        <f t="shared" si="32"/>
        <v>0.90849999999999986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3533</v>
      </c>
      <c r="G62" s="119">
        <f t="shared" si="33"/>
        <v>135949.84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3264.1199999999963</v>
      </c>
      <c r="N62" s="104">
        <f t="shared" si="27"/>
        <v>171.79578947368401</v>
      </c>
      <c r="O62" s="121">
        <f t="shared" si="28"/>
        <v>0</v>
      </c>
      <c r="P62" s="122">
        <f t="shared" si="29"/>
        <v>-17.677894736842319</v>
      </c>
      <c r="Q62" s="123">
        <f t="shared" si="30"/>
        <v>0.90669999999999884</v>
      </c>
      <c r="R62" s="303"/>
      <c r="S62" s="46">
        <v>0.47708333333333319</v>
      </c>
      <c r="T62" s="118">
        <v>0.52217592592592577</v>
      </c>
      <c r="U62" s="109">
        <v>55.516666666666659</v>
      </c>
      <c r="V62" s="110">
        <v>64.942465350538654</v>
      </c>
      <c r="W62" s="111"/>
      <c r="X62" s="114"/>
      <c r="Y62" s="12"/>
      <c r="Z62" s="196"/>
      <c r="AA62" s="294"/>
      <c r="AB62" s="295"/>
      <c r="AC62" s="12">
        <v>1</v>
      </c>
      <c r="AD62" s="196"/>
      <c r="AE62" s="197">
        <f t="shared" si="31"/>
        <v>-335.88000000000375</v>
      </c>
      <c r="AF62" s="198">
        <f t="shared" si="32"/>
        <v>0.90669999999999895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3245.3376826002268</v>
      </c>
      <c r="N72" s="136">
        <f t="shared" ref="N72:N75" si="39">M72/L72</f>
        <v>158.86268376364748</v>
      </c>
      <c r="O72" s="137">
        <f t="shared" ref="O72:O75" si="40">L72-I72</f>
        <v>0</v>
      </c>
      <c r="P72" s="138">
        <f t="shared" ref="P72:P75" si="41">N72-K72</f>
        <v>-17.361092460128759</v>
      </c>
      <c r="Q72" s="139">
        <f t="shared" ref="Q72:Q75" si="42">N72/K72</f>
        <v>0.90148268961117406</v>
      </c>
      <c r="R72" s="304"/>
      <c r="S72" s="140">
        <v>0.25</v>
      </c>
      <c r="T72" s="141">
        <v>0.52217592592592577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8</v>
      </c>
      <c r="AD72" s="189">
        <f>SUM(AD56:AD71)</f>
        <v>0</v>
      </c>
      <c r="AE72" s="166">
        <f>M72-J72</f>
        <v>-354.6623173997732</v>
      </c>
      <c r="AF72" s="139">
        <f>M72/J72</f>
        <v>0.90148268961117406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616</v>
      </c>
      <c r="G73" s="119">
        <f t="shared" ref="G73:G75" si="43">E73*F73</f>
        <v>14506.800000000001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 t="shared" ref="M73:M75" si="44">F73/V73*60</f>
        <v>2259.85137019384</v>
      </c>
      <c r="N73" s="104">
        <f t="shared" si="39"/>
        <v>376.64189503230665</v>
      </c>
      <c r="O73" s="106">
        <f t="shared" si="40"/>
        <v>0</v>
      </c>
      <c r="P73" s="107">
        <f t="shared" si="41"/>
        <v>-40.024771634360036</v>
      </c>
      <c r="Q73" s="108">
        <f t="shared" si="42"/>
        <v>0.90394054807753588</v>
      </c>
      <c r="R73" s="302">
        <f>Q89</f>
        <v>0.90473409703927488</v>
      </c>
      <c r="S73" s="46">
        <v>0.35833333333333328</v>
      </c>
      <c r="T73" s="118">
        <v>0.36968749999999995</v>
      </c>
      <c r="U73" s="109">
        <v>5.1833333333333176</v>
      </c>
      <c r="V73" s="110">
        <v>16.355057897825262</v>
      </c>
      <c r="W73" s="111"/>
      <c r="X73" s="114"/>
      <c r="Y73" s="12"/>
      <c r="Z73" s="196"/>
      <c r="AA73" s="305"/>
      <c r="AB73" s="306"/>
      <c r="AC73" s="12">
        <v>0</v>
      </c>
      <c r="AD73" s="196"/>
      <c r="AE73" s="113">
        <f>M73-J73</f>
        <v>-240.14862980615999</v>
      </c>
      <c r="AF73" s="154">
        <f>M73/J73</f>
        <v>0.90394054807753599</v>
      </c>
      <c r="AG73" s="307">
        <f>AF89</f>
        <v>0.90473409703927476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2714</v>
      </c>
      <c r="G74" s="119">
        <f t="shared" si="43"/>
        <v>62937.66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 t="shared" si="44"/>
        <v>2259.8714754247821</v>
      </c>
      <c r="N74" s="104">
        <f t="shared" si="39"/>
        <v>376.64524590413038</v>
      </c>
      <c r="O74" s="121">
        <f t="shared" si="40"/>
        <v>0</v>
      </c>
      <c r="P74" s="122">
        <f t="shared" si="41"/>
        <v>-40.021420762536309</v>
      </c>
      <c r="Q74" s="123">
        <f t="shared" si="42"/>
        <v>0.90394859016991291</v>
      </c>
      <c r="R74" s="303"/>
      <c r="S74" s="46">
        <v>0.37291666666666662</v>
      </c>
      <c r="T74" s="118">
        <v>0.42295138888888884</v>
      </c>
      <c r="U74" s="109">
        <v>4.6500000000000075</v>
      </c>
      <c r="V74" s="110">
        <v>72.057195186018873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-240.12852457521785</v>
      </c>
      <c r="AF74" s="108">
        <f>M74/J74</f>
        <v>0.90394859016991291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3254</v>
      </c>
      <c r="G75" s="119">
        <f t="shared" si="43"/>
        <v>116786.06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 t="shared" si="44"/>
        <v>2965.1423391872977</v>
      </c>
      <c r="N75" s="104">
        <f t="shared" si="39"/>
        <v>593.02846783745952</v>
      </c>
      <c r="O75" s="121">
        <f t="shared" si="40"/>
        <v>0</v>
      </c>
      <c r="P75" s="122">
        <f t="shared" si="41"/>
        <v>-61.571532162540507</v>
      </c>
      <c r="Q75" s="123">
        <f t="shared" si="42"/>
        <v>0.90594021973336314</v>
      </c>
      <c r="R75" s="303"/>
      <c r="S75" s="46">
        <v>0.42708333333333326</v>
      </c>
      <c r="T75" s="118">
        <v>0.47280092592592587</v>
      </c>
      <c r="U75" s="109">
        <v>5.9499999999999709</v>
      </c>
      <c r="V75" s="110">
        <v>65.84506835294539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-307.85766081270231</v>
      </c>
      <c r="AF75" s="108">
        <f>M75/J75</f>
        <v>0.90594021973336314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5">AVERAGE(I73:I88)</f>
        <v>5.666666666666667</v>
      </c>
      <c r="J89" s="135">
        <f t="shared" si="45"/>
        <v>2757.6666666666665</v>
      </c>
      <c r="K89" s="136">
        <f t="shared" ref="K89" si="46">J89/I89</f>
        <v>486.64705882352933</v>
      </c>
      <c r="L89" s="134">
        <f t="shared" ref="L89:M89" si="47">AVERAGE(L73:L88)</f>
        <v>5.666666666666667</v>
      </c>
      <c r="M89" s="135">
        <f t="shared" si="47"/>
        <v>2494.9550616019733</v>
      </c>
      <c r="N89" s="136">
        <f>M89/L89</f>
        <v>440.28618734152468</v>
      </c>
      <c r="O89" s="137">
        <f>L89-I89</f>
        <v>0</v>
      </c>
      <c r="P89" s="138">
        <f>N89-K89</f>
        <v>-46.360871482004654</v>
      </c>
      <c r="Q89" s="139">
        <f>N89/K89</f>
        <v>0.90473409703927488</v>
      </c>
      <c r="R89" s="304"/>
      <c r="S89" s="140">
        <v>0.25</v>
      </c>
      <c r="T89" s="141">
        <v>0.47280092592592587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-262.71160506469323</v>
      </c>
      <c r="AF89" s="139">
        <f>M89/J89</f>
        <v>0.90473409703927476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2013</v>
      </c>
      <c r="G90" s="146">
        <f t="shared" ref="G90:G91" si="48">E90*F90</f>
        <v>31221.63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3793.9033729415746</v>
      </c>
      <c r="N90" s="150">
        <f>M90/L90</f>
        <v>632.31722882359577</v>
      </c>
      <c r="O90" s="152">
        <f>L90-I90</f>
        <v>0</v>
      </c>
      <c r="P90" s="153">
        <f>N90-K90</f>
        <v>-67.682771176404231</v>
      </c>
      <c r="Q90" s="154">
        <f>N90/K90</f>
        <v>0.90331032689085111</v>
      </c>
      <c r="R90" s="302">
        <f>Q106</f>
        <v>0.9031339380273492</v>
      </c>
      <c r="S90" s="155">
        <v>0.25</v>
      </c>
      <c r="T90" s="156">
        <v>0.27210648148148148</v>
      </c>
      <c r="U90" s="157"/>
      <c r="V90" s="158">
        <v>31.835286280987734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-406.09662705842538</v>
      </c>
      <c r="AF90" s="154">
        <f>M90/J90</f>
        <v>0.90331032689085111</v>
      </c>
      <c r="AG90" s="307">
        <f>AF106</f>
        <v>0.90313393802734909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2143</v>
      </c>
      <c r="G91" s="101">
        <f t="shared" si="48"/>
        <v>32166.43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03"/>
      <c r="S91" s="46">
        <v>0.27569444444444441</v>
      </c>
      <c r="T91" s="47">
        <v>0.29923611111111109</v>
      </c>
      <c r="U91" s="109">
        <v>5.1666666666666217</v>
      </c>
      <c r="V91" s="110">
        <v>33.904457349777978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9">AVERAGE(I90:I105)</f>
        <v>6</v>
      </c>
      <c r="J106" s="135">
        <f t="shared" si="49"/>
        <v>4200</v>
      </c>
      <c r="K106" s="136">
        <f t="shared" ref="K106" si="50">J106/I106</f>
        <v>700</v>
      </c>
      <c r="L106" s="134">
        <f t="shared" ref="L106:M106" si="51">AVERAGE(L90:L105)</f>
        <v>6</v>
      </c>
      <c r="M106" s="135">
        <f t="shared" si="51"/>
        <v>3793.1625397148664</v>
      </c>
      <c r="N106" s="136">
        <f>M106/L106</f>
        <v>632.19375661914444</v>
      </c>
      <c r="O106" s="137">
        <f>L106-I106</f>
        <v>0</v>
      </c>
      <c r="P106" s="138">
        <f>N106-K106</f>
        <v>-67.806243380855562</v>
      </c>
      <c r="Q106" s="139">
        <f>N106/K106</f>
        <v>0.9031339380273492</v>
      </c>
      <c r="R106" s="304"/>
      <c r="S106" s="140">
        <v>0.25</v>
      </c>
      <c r="T106" s="141">
        <v>0.29923611111111109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-406.8374602851336</v>
      </c>
      <c r="AF106" s="139">
        <f>M106/J106</f>
        <v>0.90313393802734909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1041</v>
      </c>
      <c r="G107" s="146">
        <f t="shared" ref="G107:G109" si="52">E107*F107</f>
        <v>60554.97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1806.5999999999997</v>
      </c>
      <c r="N107" s="150">
        <f>M107/L107</f>
        <v>106.2705882352941</v>
      </c>
      <c r="O107" s="152">
        <f>L107-I107</f>
        <v>-1</v>
      </c>
      <c r="P107" s="153">
        <f>N107-K107</f>
        <v>-4.8405228758170153</v>
      </c>
      <c r="Q107" s="154">
        <f>N107/K107</f>
        <v>0.95643529411764683</v>
      </c>
      <c r="R107" s="302">
        <f>Q123</f>
        <v>0.95151547619047594</v>
      </c>
      <c r="S107" s="155">
        <v>0.70833333333333337</v>
      </c>
      <c r="T107" s="156">
        <v>0.73233796296296305</v>
      </c>
      <c r="U107" s="157"/>
      <c r="V107" s="158">
        <v>34.573231484556629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-193.40000000000032</v>
      </c>
      <c r="AF107" s="154">
        <f>M107/J107</f>
        <v>0.90329999999999988</v>
      </c>
      <c r="AG107" s="307">
        <f>AF123</f>
        <v>0.90313333333333323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1228</v>
      </c>
      <c r="G108" s="101">
        <f t="shared" si="52"/>
        <v>62222.76</v>
      </c>
      <c r="H108" s="26"/>
      <c r="I108" s="102">
        <v>20</v>
      </c>
      <c r="J108" s="103">
        <v>2000</v>
      </c>
      <c r="K108" s="104">
        <f t="shared" ref="K108:K109" si="53">J108/I108</f>
        <v>100</v>
      </c>
      <c r="L108" s="105">
        <v>19</v>
      </c>
      <c r="M108" s="103">
        <f>F108/V108*60</f>
        <v>1806.2</v>
      </c>
      <c r="N108" s="104">
        <f>M108/L108</f>
        <v>95.063157894736847</v>
      </c>
      <c r="O108" s="106">
        <f>L108-I108</f>
        <v>-1</v>
      </c>
      <c r="P108" s="107">
        <f>N108-K108</f>
        <v>-4.9368421052631533</v>
      </c>
      <c r="Q108" s="108">
        <f>N108/K108</f>
        <v>0.95063157894736849</v>
      </c>
      <c r="R108" s="303"/>
      <c r="S108" s="46">
        <v>0.73611111111111116</v>
      </c>
      <c r="T108" s="47">
        <v>0.76443287037037044</v>
      </c>
      <c r="U108" s="109">
        <v>5.4333333333332767</v>
      </c>
      <c r="V108" s="110">
        <v>40.792824714870996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-193.79999999999995</v>
      </c>
      <c r="AF108" s="108">
        <f>M108/J108</f>
        <v>0.90310000000000001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1005</v>
      </c>
      <c r="G109" s="101">
        <f t="shared" si="52"/>
        <v>57586.5</v>
      </c>
      <c r="H109" s="26"/>
      <c r="I109" s="102">
        <v>21</v>
      </c>
      <c r="J109" s="103">
        <v>2000</v>
      </c>
      <c r="K109" s="104">
        <f t="shared" si="53"/>
        <v>95.238095238095241</v>
      </c>
      <c r="L109" s="105">
        <v>20</v>
      </c>
      <c r="M109" s="103">
        <f>F109/V109*60</f>
        <v>1805.9999999999998</v>
      </c>
      <c r="N109" s="104">
        <f>M109/L109</f>
        <v>90.299999999999983</v>
      </c>
      <c r="O109" s="106">
        <f>L109-I109</f>
        <v>-1</v>
      </c>
      <c r="P109" s="107">
        <f>N109-K109</f>
        <v>-4.9380952380952579</v>
      </c>
      <c r="Q109" s="108">
        <f>N109/K109</f>
        <v>0.94814999999999983</v>
      </c>
      <c r="R109" s="303"/>
      <c r="S109" s="46">
        <v>0.76736111111111116</v>
      </c>
      <c r="T109" s="47">
        <v>0.79054398148148153</v>
      </c>
      <c r="U109" s="109">
        <v>5</v>
      </c>
      <c r="V109" s="110">
        <v>33.388704318936881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-194.00000000000023</v>
      </c>
      <c r="AF109" s="108">
        <f>M109/J109</f>
        <v>0.90299999999999991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54">AVERAGE(I107:I122)</f>
        <v>19.666666666666668</v>
      </c>
      <c r="J123" s="135">
        <f t="shared" si="54"/>
        <v>2000</v>
      </c>
      <c r="K123" s="136">
        <f t="shared" ref="K123" si="55">J123/I123</f>
        <v>101.69491525423729</v>
      </c>
      <c r="L123" s="134">
        <f t="shared" ref="L123:M123" si="56">AVERAGE(L107:L122)</f>
        <v>18.666666666666668</v>
      </c>
      <c r="M123" s="135">
        <f t="shared" si="56"/>
        <v>1806.2666666666664</v>
      </c>
      <c r="N123" s="136">
        <f>M123/L123</f>
        <v>96.764285714285691</v>
      </c>
      <c r="O123" s="137">
        <f>L123-I123</f>
        <v>-1</v>
      </c>
      <c r="P123" s="138">
        <f>N123-K123</f>
        <v>-4.930629539951596</v>
      </c>
      <c r="Q123" s="139">
        <f>N123/K123</f>
        <v>0.95151547619047594</v>
      </c>
      <c r="R123" s="304"/>
      <c r="S123" s="140">
        <v>0.70833333333333337</v>
      </c>
      <c r="T123" s="141">
        <v>0.79054398148148153</v>
      </c>
      <c r="U123" s="142"/>
      <c r="V123" s="164"/>
      <c r="W123" s="165"/>
      <c r="X123" s="136"/>
      <c r="Y123" s="177">
        <f t="shared" ref="Y123:Z123" si="57">SUM(Y107:Y122)</f>
        <v>0</v>
      </c>
      <c r="Z123" s="178">
        <f t="shared" si="57"/>
        <v>0</v>
      </c>
      <c r="AA123" s="290"/>
      <c r="AB123" s="291"/>
      <c r="AC123" s="177">
        <f t="shared" ref="AC123" si="58">SUM(AC107:AC122)</f>
        <v>3</v>
      </c>
      <c r="AD123" s="178">
        <f t="shared" ref="AD123" si="59">SUM(AD107:AD122)</f>
        <v>0</v>
      </c>
      <c r="AE123" s="166">
        <f>M123-J123</f>
        <v>-193.73333333333358</v>
      </c>
      <c r="AF123" s="139">
        <f>M123/J123</f>
        <v>0.90313333333333323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1646</v>
      </c>
      <c r="G124" s="146">
        <f t="shared" ref="G124:G126" si="60">E124*F124</f>
        <v>78349.600000000006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1805.5015390423559</v>
      </c>
      <c r="N124" s="150">
        <f>M124/L124</f>
        <v>78.500066914885039</v>
      </c>
      <c r="O124" s="152">
        <f>L124-I124</f>
        <v>0</v>
      </c>
      <c r="P124" s="153">
        <f>N124-K124</f>
        <v>-8.4564548242453981</v>
      </c>
      <c r="Q124" s="154">
        <f>N124/K124</f>
        <v>0.90275076952117794</v>
      </c>
      <c r="R124" s="302">
        <f>Q140</f>
        <v>0.90251447055111378</v>
      </c>
      <c r="S124" s="155">
        <v>0.70833333333333337</v>
      </c>
      <c r="T124" s="156">
        <v>0.74630787037037039</v>
      </c>
      <c r="U124" s="157"/>
      <c r="V124" s="158">
        <v>54.699482589409833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-194.49846095764406</v>
      </c>
      <c r="AF124" s="154">
        <f>M124/J124</f>
        <v>0.90275076952117794</v>
      </c>
      <c r="AG124" s="374">
        <f>AF140</f>
        <v>0.90251447055111389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1140</v>
      </c>
      <c r="G125" s="101">
        <f t="shared" si="60"/>
        <v>64831.799999999996</v>
      </c>
      <c r="H125" s="26"/>
      <c r="I125" s="102">
        <v>23</v>
      </c>
      <c r="J125" s="103">
        <v>2000</v>
      </c>
      <c r="K125" s="104">
        <f t="shared" ref="K125:K126" si="61">J125/I125</f>
        <v>86.956521739130437</v>
      </c>
      <c r="L125" s="105">
        <v>23</v>
      </c>
      <c r="M125" s="103">
        <f>F125/V125*60</f>
        <v>1804.4185642727773</v>
      </c>
      <c r="N125" s="104">
        <f>M125/L125</f>
        <v>78.452981055338142</v>
      </c>
      <c r="O125" s="106">
        <f>L125-I125</f>
        <v>0</v>
      </c>
      <c r="P125" s="107">
        <f>N125-K125</f>
        <v>-8.5035406837922949</v>
      </c>
      <c r="Q125" s="108">
        <f>N125/K125</f>
        <v>0.90220928213638862</v>
      </c>
      <c r="R125" s="303"/>
      <c r="S125" s="46">
        <v>0.75</v>
      </c>
      <c r="T125" s="47">
        <v>0.77631944444444445</v>
      </c>
      <c r="U125" s="109">
        <v>5.3166666666666451</v>
      </c>
      <c r="V125" s="110">
        <v>37.906947619754064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-195.5814357272227</v>
      </c>
      <c r="AF125" s="108">
        <f>M125/J125</f>
        <v>0.90220928213638862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1594</v>
      </c>
      <c r="G126" s="101">
        <f t="shared" si="60"/>
        <v>90523.26</v>
      </c>
      <c r="H126" s="26"/>
      <c r="I126" s="102">
        <v>23</v>
      </c>
      <c r="J126" s="103">
        <v>2000</v>
      </c>
      <c r="K126" s="104">
        <f t="shared" si="61"/>
        <v>86.956521739130437</v>
      </c>
      <c r="L126" s="105">
        <v>23</v>
      </c>
      <c r="M126" s="103">
        <f>F126/V126*60</f>
        <v>1805.1667199915498</v>
      </c>
      <c r="N126" s="104">
        <f>M126/L126</f>
        <v>78.485509564849991</v>
      </c>
      <c r="O126" s="106">
        <f>L126-I126</f>
        <v>0</v>
      </c>
      <c r="P126" s="107">
        <f>N126-K126</f>
        <v>-8.4710121742804461</v>
      </c>
      <c r="Q126" s="108">
        <f>N126/K126</f>
        <v>0.90258335999577488</v>
      </c>
      <c r="R126" s="303"/>
      <c r="S126" s="46">
        <v>0.77916666666666667</v>
      </c>
      <c r="T126" s="47">
        <v>0.81594907407407413</v>
      </c>
      <c r="U126" s="109">
        <v>5</v>
      </c>
      <c r="V126" s="110">
        <v>52.981255936541807</v>
      </c>
      <c r="W126" s="111"/>
      <c r="X126" s="114"/>
      <c r="Y126" s="12"/>
      <c r="Z126" s="196"/>
      <c r="AA126" s="294"/>
      <c r="AB126" s="295"/>
      <c r="AC126" s="12">
        <v>1</v>
      </c>
      <c r="AD126" s="196"/>
      <c r="AE126" s="115">
        <f>M126-J126</f>
        <v>-194.83328000845017</v>
      </c>
      <c r="AF126" s="108">
        <f>M126/J126</f>
        <v>0.90258335999577488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2">AVERAGE(I124:I139)</f>
        <v>23</v>
      </c>
      <c r="J140" s="135">
        <f t="shared" si="62"/>
        <v>2000</v>
      </c>
      <c r="K140" s="136">
        <f t="shared" ref="K140" si="63">J140/I140</f>
        <v>86.956521739130437</v>
      </c>
      <c r="L140" s="134">
        <f t="shared" ref="L140:M140" si="64">AVERAGE(L124:L139)</f>
        <v>23</v>
      </c>
      <c r="M140" s="135">
        <f t="shared" si="64"/>
        <v>1805.0289411022277</v>
      </c>
      <c r="N140" s="136">
        <f>M140/L140</f>
        <v>78.47951917835772</v>
      </c>
      <c r="O140" s="137">
        <f>L140-I140</f>
        <v>0</v>
      </c>
      <c r="P140" s="138">
        <f>N140-K140</f>
        <v>-8.4770025607727177</v>
      </c>
      <c r="Q140" s="139">
        <f>N140/K140</f>
        <v>0.90251447055111378</v>
      </c>
      <c r="R140" s="304"/>
      <c r="S140" s="140">
        <v>0.70833333333333337</v>
      </c>
      <c r="T140" s="141">
        <v>0.81594907407407413</v>
      </c>
      <c r="U140" s="142"/>
      <c r="V140" s="164"/>
      <c r="W140" s="185"/>
      <c r="X140" s="186"/>
      <c r="Y140" s="177">
        <f t="shared" ref="Y140:Z140" si="65">SUM(Y124:Y139)</f>
        <v>0</v>
      </c>
      <c r="Z140" s="178">
        <f t="shared" si="65"/>
        <v>0</v>
      </c>
      <c r="AA140" s="290"/>
      <c r="AB140" s="291"/>
      <c r="AC140" s="177">
        <f t="shared" ref="AC140" si="66">SUM(AC124:AC139)</f>
        <v>3</v>
      </c>
      <c r="AD140" s="178">
        <f t="shared" ref="AD140" si="67">SUM(AD124:AD139)</f>
        <v>0</v>
      </c>
      <c r="AE140" s="166">
        <f>M140-J140</f>
        <v>-194.97105889777231</v>
      </c>
      <c r="AF140" s="139">
        <f>M140/J140</f>
        <v>0.90251447055111389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154BDA80-01AA-4885-80F1-0D0F0A1ABE5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9FF2-BAC6-4C8D-92AC-1801BA6074F6}">
  <sheetPr codeName="工作表70">
    <tabColor theme="8" tint="0.59999389629810485"/>
  </sheetPr>
  <dimension ref="B1:AR42"/>
  <sheetViews>
    <sheetView zoomScale="70" zoomScaleNormal="70" workbookViewId="0">
      <selection activeCell="P37" sqref="P3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232</v>
      </c>
      <c r="D3" s="278"/>
      <c r="E3" s="3" t="s">
        <v>2</v>
      </c>
      <c r="F3" s="279">
        <f>'0902(18度C)'!D1+'0902(4度C)'!D1</f>
        <v>166898</v>
      </c>
      <c r="G3" s="280"/>
      <c r="H3" s="3" t="s">
        <v>3</v>
      </c>
      <c r="I3" s="281">
        <f>'0902(18度C)'!F1+'0902(4度C)'!F1</f>
        <v>5349912.8600000013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486.39207547215602</v>
      </c>
      <c r="F6" s="254" t="e">
        <f>AVERAGE(#REF!,D14:K14)</f>
        <v>#REF!</v>
      </c>
      <c r="G6" s="255">
        <f>AVERAGE(D14:K14)</f>
        <v>273.11784257646445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740.03549695740355</v>
      </c>
      <c r="N6" s="256"/>
      <c r="O6" s="244">
        <f>'0902(4度C)'!Y2</f>
        <v>0</v>
      </c>
      <c r="P6" s="244">
        <f>'0902(4度C)'!Z2</f>
        <v>0</v>
      </c>
      <c r="Q6" s="244">
        <f>'0902(4度C)'!AC2</f>
        <v>37</v>
      </c>
      <c r="R6" s="244">
        <f>'0902(4度C)'!AD2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438.70880948911037</v>
      </c>
      <c r="F7" s="250" t="e">
        <f>AVERAGE(#REF!,D15:K15)</f>
        <v>#REF!</v>
      </c>
      <c r="G7" s="251">
        <f>AVERAGE(D15:K15)</f>
        <v>246.72887069188513</v>
      </c>
      <c r="H7" s="252"/>
      <c r="I7" s="251">
        <f>AVERAGE(L15:O15)</f>
        <v>87.612973874893143</v>
      </c>
      <c r="J7" s="252"/>
      <c r="K7" s="251">
        <f>AVERAGE(D33:O33)</f>
        <v>675.07829320974042</v>
      </c>
      <c r="L7" s="252"/>
      <c r="M7" s="251">
        <f>AVERAGE(P33:X33)</f>
        <v>665.85715177142629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0.90293718433578174</v>
      </c>
      <c r="F8" s="258" t="e">
        <f>AVERAGE(D16:K16,#REF!)</f>
        <v>#REF!</v>
      </c>
      <c r="G8" s="236">
        <f>AVERAGE(D16:K16)</f>
        <v>0.90311385292506896</v>
      </c>
      <c r="H8" s="237"/>
      <c r="I8" s="236">
        <f>AVERAGE(L16:O16)</f>
        <v>0.92692717575174732</v>
      </c>
      <c r="J8" s="237"/>
      <c r="K8" s="236">
        <f>AVERAGE(D34:O34)</f>
        <v>0.89835996242957084</v>
      </c>
      <c r="L8" s="237"/>
      <c r="M8" s="236">
        <f>AVERAGE(P34:X34)</f>
        <v>0.8952544076500788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486.64705882352933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76.959220987991415</v>
      </c>
      <c r="F15" s="35">
        <v>94.779049313086389</v>
      </c>
      <c r="G15" s="35">
        <v>77.394912539774523</v>
      </c>
      <c r="H15" s="35">
        <v>158.86857970273047</v>
      </c>
      <c r="I15" s="35">
        <v>440.28270498858353</v>
      </c>
      <c r="J15" s="35">
        <v>632.08875661914453</v>
      </c>
      <c r="K15" s="36" t="s">
        <v>42</v>
      </c>
      <c r="L15" s="34" t="s">
        <v>42</v>
      </c>
      <c r="M15" s="204">
        <v>96.746428571428567</v>
      </c>
      <c r="N15" s="35">
        <v>78.47951917835772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0.90279086158989919</v>
      </c>
      <c r="F16" s="42">
        <f t="shared" si="0"/>
        <v>0.90372458367875919</v>
      </c>
      <c r="G16" s="42">
        <f t="shared" si="0"/>
        <v>0.90294064629736936</v>
      </c>
      <c r="H16" s="42">
        <f t="shared" si="0"/>
        <v>0.90151614672581171</v>
      </c>
      <c r="I16" s="42">
        <f t="shared" si="0"/>
        <v>0.90472694123122466</v>
      </c>
      <c r="J16" s="42">
        <f t="shared" si="0"/>
        <v>0.90298393802734933</v>
      </c>
      <c r="K16" s="43" t="s">
        <v>42</v>
      </c>
      <c r="L16" s="41" t="s">
        <v>42</v>
      </c>
      <c r="M16" s="44">
        <f>M15/M14</f>
        <v>0.95133988095238087</v>
      </c>
      <c r="N16" s="42">
        <f>N15/N14</f>
        <v>0.90251447055111378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0.25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0.59954861111111113</v>
      </c>
      <c r="F18" s="47">
        <v>0.5410879629629628</v>
      </c>
      <c r="G18" s="47">
        <v>0.55461805555555554</v>
      </c>
      <c r="H18" s="47">
        <v>0.53570601851851829</v>
      </c>
      <c r="I18" s="47">
        <v>0.4635069444444444</v>
      </c>
      <c r="J18" s="47">
        <v>0.29935185185185181</v>
      </c>
      <c r="K18" s="47" t="s">
        <v>42</v>
      </c>
      <c r="L18" s="46" t="s">
        <v>42</v>
      </c>
      <c r="M18" s="48">
        <v>0.82298611111111108</v>
      </c>
      <c r="N18" s="47">
        <v>0.8370023148148148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10</v>
      </c>
      <c r="F21" s="51">
        <v>4</v>
      </c>
      <c r="G21" s="51">
        <v>9</v>
      </c>
      <c r="H21" s="51">
        <v>8</v>
      </c>
      <c r="I21" s="51">
        <v>0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5.666666666666667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287.47351119844819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759.51060842078823</v>
      </c>
      <c r="N33" s="35">
        <v>909.599191546459</v>
      </c>
      <c r="O33" s="35">
        <v>743.72986167326644</v>
      </c>
      <c r="P33" s="34">
        <v>260.06596868150251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682.85104143945648</v>
      </c>
      <c r="W33" s="35">
        <v>943.13375980748583</v>
      </c>
      <c r="X33" s="37">
        <v>777.3778371572605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0.87839128421748069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0.92061891929792516</v>
      </c>
      <c r="N34" s="42">
        <f>N33/N32</f>
        <v>0.89836957189773714</v>
      </c>
      <c r="O34" s="42">
        <f>O33/O32</f>
        <v>0.89606007430514012</v>
      </c>
      <c r="P34" s="41">
        <f>P33/P32</f>
        <v>0.86688656227167504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0.92130696067228257</v>
      </c>
      <c r="W34" s="42">
        <f>W33/W32</f>
        <v>0.89822262838808176</v>
      </c>
      <c r="X34" s="45">
        <f>X33/X32</f>
        <v>0.89460147926827605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0.25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0.31805555555555548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0.70833333333333337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0.4635069444444444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0.41574074074074063</v>
      </c>
      <c r="N36" s="47">
        <v>0.51707175925925941</v>
      </c>
      <c r="O36" s="47">
        <v>0.50145833333333345</v>
      </c>
      <c r="P36" s="46">
        <v>0.72236111111111112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0.82770833333333327</v>
      </c>
      <c r="W36" s="47">
        <v>1.0524652777777777</v>
      </c>
      <c r="X36" s="49">
        <v>1.0849884259259255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12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2B4D-552D-4B86-8FC4-AB30E7180627}">
  <sheetPr codeName="工作表71"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90964</v>
      </c>
      <c r="E1" s="86" t="s">
        <v>3</v>
      </c>
      <c r="F1" s="87">
        <f>SUM(G5:G140)</f>
        <v>1882144.2300000004</v>
      </c>
      <c r="G1" s="88" t="s">
        <v>84</v>
      </c>
      <c r="H1" s="89">
        <f>L21+L38+L55+L72+L89+L106+L123+L140</f>
        <v>46.307142857142857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46267</v>
      </c>
      <c r="B2" s="348"/>
      <c r="C2" s="90" t="s">
        <v>40</v>
      </c>
      <c r="D2" s="91">
        <f>AVERAGE(N21,N38,N55,N72,N89,N106,N123,N140)</f>
        <v>670.46772249058336</v>
      </c>
      <c r="E2" s="91" t="s">
        <v>91</v>
      </c>
      <c r="F2" s="92">
        <f>F1/D1</f>
        <v>20.69108911217625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1303</v>
      </c>
      <c r="G5" s="146">
        <f t="shared" ref="G5:G9" si="0">E5*F5</f>
        <v>33408.92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3218.3295511531815</v>
      </c>
      <c r="N5" s="150">
        <f>M5/L5</f>
        <v>321.83295511531816</v>
      </c>
      <c r="O5" s="152">
        <f>L5-I5</f>
        <v>0</v>
      </c>
      <c r="P5" s="153">
        <f>N5-K5</f>
        <v>-38.167044884681843</v>
      </c>
      <c r="Q5" s="154">
        <f>N5/K5</f>
        <v>0.89398043087588375</v>
      </c>
      <c r="R5" s="302">
        <f>Q21</f>
        <v>0.87839128421748069</v>
      </c>
      <c r="S5" s="155">
        <v>0.25</v>
      </c>
      <c r="T5" s="156">
        <v>0.26686342592592593</v>
      </c>
      <c r="U5" s="157"/>
      <c r="V5" s="158">
        <v>24.2921051922687</v>
      </c>
      <c r="W5" s="159"/>
      <c r="X5" s="160"/>
      <c r="Y5" s="305"/>
      <c r="Z5" s="306"/>
      <c r="AA5" s="113">
        <f>M5-J5</f>
        <v>-381.67044884681854</v>
      </c>
      <c r="AB5" s="154">
        <f>M5/J5</f>
        <v>0.89398043087588375</v>
      </c>
      <c r="AC5" s="307">
        <f>AB21</f>
        <v>0.87839128421748047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2116</v>
      </c>
      <c r="G6" s="101">
        <f t="shared" si="0"/>
        <v>62464.32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3156.8509420814503</v>
      </c>
      <c r="N6" s="104">
        <f>M6/L6</f>
        <v>286.98644928013186</v>
      </c>
      <c r="O6" s="106">
        <f>L6-I6</f>
        <v>0</v>
      </c>
      <c r="P6" s="107">
        <f>N6-K6</f>
        <v>-40.286277992595387</v>
      </c>
      <c r="Q6" s="108">
        <f>N6/K6</f>
        <v>0.8769030394670696</v>
      </c>
      <c r="R6" s="303"/>
      <c r="S6" s="46">
        <v>0.27083333333333331</v>
      </c>
      <c r="T6" s="47">
        <v>0.29876157407407405</v>
      </c>
      <c r="U6" s="109">
        <v>5.7166666666666277</v>
      </c>
      <c r="V6" s="110">
        <v>40.217293223318833</v>
      </c>
      <c r="W6" s="111"/>
      <c r="X6" s="114"/>
      <c r="Y6" s="294"/>
      <c r="Z6" s="295"/>
      <c r="AA6" s="115">
        <f>M6-J6</f>
        <v>-443.14905791854972</v>
      </c>
      <c r="AB6" s="108">
        <f>M6/J6</f>
        <v>0.87690303946706949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2438</v>
      </c>
      <c r="G7" s="101">
        <f t="shared" si="0"/>
        <v>72774.3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3156.5061756885843</v>
      </c>
      <c r="N7" s="104">
        <f>M7/L7</f>
        <v>286.95510688078042</v>
      </c>
      <c r="O7" s="106">
        <f>L7-I7</f>
        <v>0</v>
      </c>
      <c r="P7" s="107">
        <f>N7-K7</f>
        <v>-40.317620391946832</v>
      </c>
      <c r="Q7" s="108">
        <f>N7/K7</f>
        <v>0.87680727102460687</v>
      </c>
      <c r="R7" s="303"/>
      <c r="S7" s="46">
        <v>0.30208333333333331</v>
      </c>
      <c r="T7" s="47">
        <v>0.33425925925925926</v>
      </c>
      <c r="U7" s="109">
        <v>4.783333333333335</v>
      </c>
      <c r="V7" s="110">
        <v>46.342377254525523</v>
      </c>
      <c r="W7" s="111"/>
      <c r="X7" s="114"/>
      <c r="Y7" s="294"/>
      <c r="Z7" s="295"/>
      <c r="AA7" s="115">
        <f>M7-J7</f>
        <v>-443.49382431141566</v>
      </c>
      <c r="AB7" s="108">
        <f>M7/J7</f>
        <v>0.87680727102460676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490</v>
      </c>
      <c r="G8" s="101">
        <f t="shared" si="0"/>
        <v>14700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3156.7561633271798</v>
      </c>
      <c r="N8" s="104">
        <f>M8/L8</f>
        <v>286.97783302974364</v>
      </c>
      <c r="O8" s="106">
        <f>L8-I8</f>
        <v>0</v>
      </c>
      <c r="P8" s="107">
        <f>N8-K8</f>
        <v>-40.294894242983617</v>
      </c>
      <c r="Q8" s="108">
        <f>N8/K8</f>
        <v>0.8768767120353278</v>
      </c>
      <c r="R8" s="303"/>
      <c r="S8" s="46">
        <v>0.33749999999999997</v>
      </c>
      <c r="T8" s="47">
        <v>0.34395833333333331</v>
      </c>
      <c r="U8" s="109">
        <v>4.6666666666666234</v>
      </c>
      <c r="V8" s="110">
        <v>9.3133579151747927</v>
      </c>
      <c r="W8" s="111"/>
      <c r="X8" s="114"/>
      <c r="Y8" s="294"/>
      <c r="Z8" s="295"/>
      <c r="AA8" s="115">
        <f>M8-J8</f>
        <v>-443.24383667282018</v>
      </c>
      <c r="AB8" s="108">
        <f>M8/J8</f>
        <v>0.87687671203532769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869</v>
      </c>
      <c r="G9" s="101">
        <f t="shared" si="0"/>
        <v>24827.33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3122.6002836642556</v>
      </c>
      <c r="N9" s="104">
        <f>M9/L9</f>
        <v>260.21669030535463</v>
      </c>
      <c r="O9" s="106">
        <f>L9-I9</f>
        <v>0</v>
      </c>
      <c r="P9" s="107">
        <f>N9-K9</f>
        <v>-39.783309694645368</v>
      </c>
      <c r="Q9" s="108">
        <f>N9/K9</f>
        <v>0.86738896768451546</v>
      </c>
      <c r="R9" s="303"/>
      <c r="S9" s="46">
        <v>0.3479166666666666</v>
      </c>
      <c r="T9" s="47">
        <v>0.35950231481481476</v>
      </c>
      <c r="U9" s="109">
        <v>5.6999999999999318</v>
      </c>
      <c r="V9" s="110">
        <v>16.697622258208355</v>
      </c>
      <c r="W9" s="111"/>
      <c r="X9" s="114"/>
      <c r="Y9" s="294"/>
      <c r="Z9" s="295"/>
      <c r="AA9" s="115">
        <f>M9-J9</f>
        <v>-477.39971633574442</v>
      </c>
      <c r="AB9" s="108">
        <f>M9/J9</f>
        <v>0.86738896768451546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3162.2086231829298</v>
      </c>
      <c r="N21" s="136">
        <f>M21/L21</f>
        <v>287.47351119844819</v>
      </c>
      <c r="O21" s="137">
        <f>L21-I21</f>
        <v>0</v>
      </c>
      <c r="P21" s="138">
        <f>N21-K21</f>
        <v>-39.799216074279059</v>
      </c>
      <c r="Q21" s="139">
        <f>N21/K21</f>
        <v>0.87839128421748069</v>
      </c>
      <c r="R21" s="304"/>
      <c r="S21" s="140">
        <v>0.25</v>
      </c>
      <c r="T21" s="141">
        <v>0.4635069444444444</v>
      </c>
      <c r="U21" s="142"/>
      <c r="V21" s="164"/>
      <c r="W21" s="165"/>
      <c r="X21" s="136"/>
      <c r="Y21" s="290"/>
      <c r="Z21" s="291"/>
      <c r="AA21" s="166">
        <f>M21-J21</f>
        <v>-437.79137681707016</v>
      </c>
      <c r="AB21" s="139">
        <f>M21/J21</f>
        <v>0.87839128421748047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1698</v>
      </c>
      <c r="G22" s="146">
        <f t="shared" ref="G22:G24" si="5">E22*F22</f>
        <v>31463.940000000002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3037.665205607394</v>
      </c>
      <c r="N22" s="150">
        <f>M22/L22</f>
        <v>1012.555068535798</v>
      </c>
      <c r="O22" s="152">
        <f>L22-I22</f>
        <v>0</v>
      </c>
      <c r="P22" s="153">
        <f>N22-K22</f>
        <v>-87.444931464202</v>
      </c>
      <c r="Q22" s="154">
        <f>N22/K22</f>
        <v>0.92050460775981635</v>
      </c>
      <c r="R22" s="302">
        <f>Q38</f>
        <v>0.92061891929792516</v>
      </c>
      <c r="S22" s="155">
        <v>0.31805555555555548</v>
      </c>
      <c r="T22" s="156">
        <v>0.34134259259259253</v>
      </c>
      <c r="U22" s="157"/>
      <c r="V22" s="110">
        <v>33.538916603427552</v>
      </c>
      <c r="W22" s="159"/>
      <c r="X22" s="160"/>
      <c r="Y22" s="305"/>
      <c r="Z22" s="306"/>
      <c r="AA22" s="113">
        <f>M22-J22</f>
        <v>-262.334794392606</v>
      </c>
      <c r="AB22" s="154">
        <f>M22/J22</f>
        <v>0.92050460775981635</v>
      </c>
      <c r="AC22" s="307">
        <f>AB38</f>
        <v>0.92061891929792516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2198</v>
      </c>
      <c r="G23" s="101">
        <f t="shared" si="5"/>
        <v>39322.22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3037.604821662509</v>
      </c>
      <c r="N23" s="104">
        <f>M23/L23</f>
        <v>759.40120541562726</v>
      </c>
      <c r="O23" s="106">
        <f>L23-I23</f>
        <v>0</v>
      </c>
      <c r="P23" s="107">
        <f>N23-K23</f>
        <v>-65.59879458437274</v>
      </c>
      <c r="Q23" s="108">
        <f>N23/K23</f>
        <v>0.92048630959469968</v>
      </c>
      <c r="R23" s="303"/>
      <c r="S23" s="46">
        <v>0.34444444444444433</v>
      </c>
      <c r="T23" s="47">
        <v>0.37458333333333321</v>
      </c>
      <c r="U23" s="109">
        <v>5</v>
      </c>
      <c r="V23" s="110">
        <v>43.415785707049565</v>
      </c>
      <c r="W23" s="111"/>
      <c r="X23" s="114"/>
      <c r="Y23" s="294"/>
      <c r="Z23" s="295"/>
      <c r="AA23" s="115">
        <f>M23-J23</f>
        <v>-262.39517833749096</v>
      </c>
      <c r="AB23" s="108">
        <f>M23/J23</f>
        <v>0.92048630959469968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2769</v>
      </c>
      <c r="G24" s="101">
        <f t="shared" si="5"/>
        <v>61804.08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3038.8572737795566</v>
      </c>
      <c r="N24" s="104">
        <f>M24/L24</f>
        <v>607.77145475591135</v>
      </c>
      <c r="O24" s="106">
        <f>L24-I24</f>
        <v>0</v>
      </c>
      <c r="P24" s="107">
        <f>N24-K24</f>
        <v>-52.22854524408865</v>
      </c>
      <c r="Q24" s="108">
        <f>N24/K24</f>
        <v>0.92086584053925957</v>
      </c>
      <c r="R24" s="303"/>
      <c r="S24" s="46">
        <v>0.37777777777777766</v>
      </c>
      <c r="T24" s="47">
        <v>0.41574074074074063</v>
      </c>
      <c r="U24" s="109">
        <v>4.5999999999999996</v>
      </c>
      <c r="V24" s="110">
        <v>54.671866768314715</v>
      </c>
      <c r="W24" s="111"/>
      <c r="X24" s="114"/>
      <c r="Y24" s="294"/>
      <c r="Z24" s="295"/>
      <c r="AA24" s="115">
        <f>M24-J24</f>
        <v>-261.14272622044336</v>
      </c>
      <c r="AB24" s="108">
        <f>M24/J24</f>
        <v>0.92086584053925957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3038.0424336831529</v>
      </c>
      <c r="N38" s="136">
        <f t="shared" ref="N38:N45" si="10">M38/L38</f>
        <v>759.51060842078823</v>
      </c>
      <c r="O38" s="137">
        <f t="shared" ref="O38:O45" si="11">L38-I38</f>
        <v>0</v>
      </c>
      <c r="P38" s="138">
        <f t="shared" ref="P38:P45" si="12">N38-K38</f>
        <v>-65.48939157921177</v>
      </c>
      <c r="Q38" s="139">
        <f t="shared" ref="Q38:Q45" si="13">N38/K38</f>
        <v>0.92061891929792516</v>
      </c>
      <c r="R38" s="304"/>
      <c r="S38" s="140">
        <v>0.31805555555555548</v>
      </c>
      <c r="T38" s="141">
        <v>0.41574074074074063</v>
      </c>
      <c r="U38" s="142"/>
      <c r="V38" s="164"/>
      <c r="W38" s="97"/>
      <c r="X38" s="67"/>
      <c r="Y38" s="290"/>
      <c r="Z38" s="291"/>
      <c r="AA38" s="166">
        <f t="shared" ref="AA38:AA45" si="14">M38-J38</f>
        <v>-261.95756631684708</v>
      </c>
      <c r="AB38" s="139">
        <f t="shared" ref="AB38:AB45" si="15">M38/J38</f>
        <v>0.92061891929792516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1316</v>
      </c>
      <c r="G39" s="146">
        <f t="shared" ref="G39:G45" si="16">E39*F39</f>
        <v>32663.119999999999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3246.3456067804809</v>
      </c>
      <c r="N39" s="150">
        <f t="shared" si="10"/>
        <v>649.26912135609621</v>
      </c>
      <c r="O39" s="152">
        <f t="shared" si="11"/>
        <v>0</v>
      </c>
      <c r="P39" s="153">
        <f t="shared" si="12"/>
        <v>-70.730878643903793</v>
      </c>
      <c r="Q39" s="154">
        <f t="shared" si="13"/>
        <v>0.90176266855013365</v>
      </c>
      <c r="R39" s="302">
        <f>Q55</f>
        <v>0.89836957189773714</v>
      </c>
      <c r="S39" s="155">
        <v>0.25</v>
      </c>
      <c r="T39" s="156">
        <v>0.26688657407407407</v>
      </c>
      <c r="U39" s="157"/>
      <c r="V39" s="158">
        <v>24.322733794910857</v>
      </c>
      <c r="W39" s="159"/>
      <c r="X39" s="160"/>
      <c r="Y39" s="305"/>
      <c r="Z39" s="306"/>
      <c r="AA39" s="113">
        <f t="shared" si="14"/>
        <v>-353.65439321951908</v>
      </c>
      <c r="AB39" s="154">
        <f t="shared" si="15"/>
        <v>0.90176266855013354</v>
      </c>
      <c r="AC39" s="307">
        <f>AB55</f>
        <v>0.89836957189773714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883</v>
      </c>
      <c r="G40" s="101">
        <f t="shared" si="16"/>
        <v>18295.759999999998</v>
      </c>
      <c r="H40" s="26"/>
      <c r="I40" s="102">
        <v>3</v>
      </c>
      <c r="J40" s="103">
        <v>3600</v>
      </c>
      <c r="K40" s="104">
        <f t="shared" ref="K40:K62" si="18">J40/I40</f>
        <v>1200</v>
      </c>
      <c r="L40" s="105">
        <v>3</v>
      </c>
      <c r="M40" s="103">
        <f t="shared" si="17"/>
        <v>3243.3161428160643</v>
      </c>
      <c r="N40" s="104">
        <f t="shared" si="10"/>
        <v>1081.1053809386881</v>
      </c>
      <c r="O40" s="106">
        <f t="shared" si="11"/>
        <v>0</v>
      </c>
      <c r="P40" s="107">
        <f t="shared" si="12"/>
        <v>-118.89461906131191</v>
      </c>
      <c r="Q40" s="108">
        <f t="shared" si="13"/>
        <v>0.90092115078224011</v>
      </c>
      <c r="R40" s="303"/>
      <c r="S40" s="46">
        <v>0.27638888888888891</v>
      </c>
      <c r="T40" s="47">
        <v>0.28773148148148148</v>
      </c>
      <c r="U40" s="109">
        <v>13.683333333333367</v>
      </c>
      <c r="V40" s="110">
        <v>16.335132829203388</v>
      </c>
      <c r="W40" s="111"/>
      <c r="X40" s="114"/>
      <c r="Y40" s="294"/>
      <c r="Z40" s="295"/>
      <c r="AA40" s="115">
        <f t="shared" si="14"/>
        <v>-356.68385718393574</v>
      </c>
      <c r="AB40" s="108">
        <f t="shared" si="15"/>
        <v>0.90092115078224011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858</v>
      </c>
      <c r="G41" s="101">
        <f t="shared" si="16"/>
        <v>15598.44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3242.6032394521162</v>
      </c>
      <c r="N41" s="104">
        <f t="shared" si="10"/>
        <v>1080.8677464840387</v>
      </c>
      <c r="O41" s="106">
        <f t="shared" si="11"/>
        <v>0</v>
      </c>
      <c r="P41" s="107">
        <f t="shared" si="12"/>
        <v>-119.13225351596134</v>
      </c>
      <c r="Q41" s="108">
        <f t="shared" si="13"/>
        <v>0.90072312207003224</v>
      </c>
      <c r="R41" s="303"/>
      <c r="S41" s="46">
        <v>0.29722222222222228</v>
      </c>
      <c r="T41" s="47">
        <v>0.30824074074074082</v>
      </c>
      <c r="U41" s="109">
        <v>13.666666666666751</v>
      </c>
      <c r="V41" s="110">
        <v>15.876132908785435</v>
      </c>
      <c r="W41" s="111"/>
      <c r="X41" s="114"/>
      <c r="Y41" s="294"/>
      <c r="Z41" s="295"/>
      <c r="AA41" s="115">
        <f t="shared" si="14"/>
        <v>-357.39676054788379</v>
      </c>
      <c r="AB41" s="108">
        <f t="shared" si="15"/>
        <v>0.90072312207003224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1331</v>
      </c>
      <c r="G42" s="101">
        <f t="shared" si="16"/>
        <v>22720.170000000002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3042.06006682718</v>
      </c>
      <c r="N42" s="104">
        <f t="shared" si="10"/>
        <v>1014.0200222757267</v>
      </c>
      <c r="O42" s="106">
        <f t="shared" si="11"/>
        <v>0</v>
      </c>
      <c r="P42" s="107">
        <f t="shared" si="12"/>
        <v>-85.97997772427334</v>
      </c>
      <c r="Q42" s="108">
        <f t="shared" si="13"/>
        <v>0.92183638388702427</v>
      </c>
      <c r="R42" s="303"/>
      <c r="S42" s="46">
        <v>0.31805555555555565</v>
      </c>
      <c r="T42" s="47">
        <v>0.33628472222222233</v>
      </c>
      <c r="U42" s="109">
        <v>14.133333333333358</v>
      </c>
      <c r="V42" s="110">
        <v>26.251947116643461</v>
      </c>
      <c r="W42" s="111"/>
      <c r="X42" s="114"/>
      <c r="Y42" s="294"/>
      <c r="Z42" s="295"/>
      <c r="AA42" s="115">
        <f t="shared" si="14"/>
        <v>-257.93993317282002</v>
      </c>
      <c r="AB42" s="108">
        <f t="shared" si="15"/>
        <v>0.92183638388702427</v>
      </c>
      <c r="AC42" s="308"/>
    </row>
    <row r="43" spans="1:29" ht="15.75" customHeight="1">
      <c r="A43" s="311"/>
      <c r="B43" s="98" t="s">
        <v>118</v>
      </c>
      <c r="C43" s="292" t="s">
        <v>230</v>
      </c>
      <c r="D43" s="293"/>
      <c r="E43" s="99">
        <v>24.76</v>
      </c>
      <c r="F43" s="100">
        <v>2997</v>
      </c>
      <c r="G43" s="101">
        <f t="shared" si="16"/>
        <v>74205.72</v>
      </c>
      <c r="H43" s="13"/>
      <c r="I43" s="102">
        <v>4</v>
      </c>
      <c r="J43" s="103">
        <v>3600</v>
      </c>
      <c r="K43" s="104">
        <f t="shared" si="18"/>
        <v>900</v>
      </c>
      <c r="L43" s="105">
        <v>4</v>
      </c>
      <c r="M43" s="103">
        <f t="shared" si="17"/>
        <v>3051.84</v>
      </c>
      <c r="N43" s="104">
        <f t="shared" si="10"/>
        <v>762.96</v>
      </c>
      <c r="O43" s="106">
        <f t="shared" si="11"/>
        <v>0</v>
      </c>
      <c r="P43" s="107">
        <f t="shared" si="12"/>
        <v>-137.03999999999996</v>
      </c>
      <c r="Q43" s="108">
        <f t="shared" si="13"/>
        <v>0.84773333333333334</v>
      </c>
      <c r="R43" s="303"/>
      <c r="S43" s="46">
        <v>0.34652777777777788</v>
      </c>
      <c r="T43" s="47">
        <v>0.38744212962962976</v>
      </c>
      <c r="U43" s="109">
        <v>14.749999999999988</v>
      </c>
      <c r="V43" s="110">
        <v>58.921830764391309</v>
      </c>
      <c r="W43" s="111"/>
      <c r="X43" s="114"/>
      <c r="Y43" s="294"/>
      <c r="Z43" s="295"/>
      <c r="AA43" s="115">
        <f t="shared" si="14"/>
        <v>-548.15999999999985</v>
      </c>
      <c r="AB43" s="108">
        <f t="shared" si="15"/>
        <v>0.84773333333333334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3332</v>
      </c>
      <c r="G44" s="119">
        <f t="shared" si="16"/>
        <v>46747.96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2763.5903043486278</v>
      </c>
      <c r="N44" s="104">
        <f t="shared" si="10"/>
        <v>921.19676811620923</v>
      </c>
      <c r="O44" s="106">
        <f t="shared" si="11"/>
        <v>0</v>
      </c>
      <c r="P44" s="107">
        <f t="shared" si="12"/>
        <v>-78.803231883790772</v>
      </c>
      <c r="Q44" s="108">
        <f t="shared" si="13"/>
        <v>0.92119676811620921</v>
      </c>
      <c r="R44" s="303"/>
      <c r="S44" s="46">
        <v>0.39652777777777792</v>
      </c>
      <c r="T44" s="118">
        <v>0.44675925925925941</v>
      </c>
      <c r="U44" s="109">
        <v>13.083333333333353</v>
      </c>
      <c r="V44" s="110">
        <v>72.340679327690978</v>
      </c>
      <c r="W44" s="111"/>
      <c r="X44" s="114"/>
      <c r="Y44" s="294"/>
      <c r="Z44" s="295"/>
      <c r="AA44" s="115">
        <f t="shared" si="14"/>
        <v>-236.4096956513722</v>
      </c>
      <c r="AB44" s="108">
        <f t="shared" si="15"/>
        <v>0.92119676811620932</v>
      </c>
      <c r="AC44" s="308"/>
    </row>
    <row r="45" spans="1:29" ht="15.75" customHeight="1">
      <c r="A45" s="311"/>
      <c r="B45" s="98" t="s">
        <v>118</v>
      </c>
      <c r="C45" s="292" t="s">
        <v>127</v>
      </c>
      <c r="D45" s="293"/>
      <c r="E45" s="99">
        <v>14.28</v>
      </c>
      <c r="F45" s="100">
        <v>4731</v>
      </c>
      <c r="G45" s="119">
        <f t="shared" si="16"/>
        <v>67558.679999999993</v>
      </c>
      <c r="H45" s="60"/>
      <c r="I45" s="102">
        <v>3</v>
      </c>
      <c r="J45" s="103">
        <v>3600</v>
      </c>
      <c r="K45" s="104">
        <f t="shared" si="18"/>
        <v>1200</v>
      </c>
      <c r="L45" s="105">
        <v>3</v>
      </c>
      <c r="M45" s="103">
        <f t="shared" si="17"/>
        <v>3240.6252368905448</v>
      </c>
      <c r="N45" s="104">
        <f t="shared" si="10"/>
        <v>1080.2084122968483</v>
      </c>
      <c r="O45" s="121">
        <f t="shared" si="11"/>
        <v>0</v>
      </c>
      <c r="P45" s="122">
        <f t="shared" si="12"/>
        <v>-119.79158770315166</v>
      </c>
      <c r="Q45" s="123">
        <f t="shared" si="13"/>
        <v>0.90017367691404027</v>
      </c>
      <c r="R45" s="303"/>
      <c r="S45" s="46">
        <v>0.45625000000000016</v>
      </c>
      <c r="T45" s="118">
        <v>0.51707175925925941</v>
      </c>
      <c r="U45" s="109">
        <v>13.666666666666671</v>
      </c>
      <c r="V45" s="110">
        <v>87.594207675914504</v>
      </c>
      <c r="W45" s="111"/>
      <c r="X45" s="114"/>
      <c r="Y45" s="294"/>
      <c r="Z45" s="295"/>
      <c r="AA45" s="115">
        <f t="shared" si="14"/>
        <v>-359.37476310945522</v>
      </c>
      <c r="AB45" s="108">
        <f t="shared" si="15"/>
        <v>0.90017367691404027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3118.6257995878591</v>
      </c>
      <c r="N55" s="136">
        <f t="shared" ref="N55:N62" si="22">M55/L55</f>
        <v>909.599191546459</v>
      </c>
      <c r="O55" s="137">
        <f t="shared" ref="O55:O62" si="23">L55-I55</f>
        <v>0</v>
      </c>
      <c r="P55" s="138">
        <f t="shared" ref="P55:P62" si="24">N55-K55</f>
        <v>-102.90080845354112</v>
      </c>
      <c r="Q55" s="139">
        <f t="shared" ref="Q55:Q62" si="25">N55/K55</f>
        <v>0.89836957189773714</v>
      </c>
      <c r="R55" s="304"/>
      <c r="S55" s="140">
        <v>0.25</v>
      </c>
      <c r="T55" s="141">
        <v>0.51707175925925941</v>
      </c>
      <c r="U55" s="142"/>
      <c r="V55" s="164"/>
      <c r="W55" s="97"/>
      <c r="X55" s="67"/>
      <c r="Y55" s="290"/>
      <c r="Z55" s="291"/>
      <c r="AA55" s="166">
        <f t="shared" ref="AA55:AA62" si="26">M55-J55</f>
        <v>-352.80277184071247</v>
      </c>
      <c r="AB55" s="139">
        <f t="shared" ref="AB55:AB62" si="27">M55/J55</f>
        <v>0.89836957189773714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1542</v>
      </c>
      <c r="G56" s="146">
        <f t="shared" ref="G56:G62" si="28">E56*F56</f>
        <v>28033.56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3242.4756310719181</v>
      </c>
      <c r="N56" s="150">
        <f t="shared" si="22"/>
        <v>1080.8252103573061</v>
      </c>
      <c r="O56" s="152">
        <f t="shared" si="23"/>
        <v>0</v>
      </c>
      <c r="P56" s="153">
        <f t="shared" si="24"/>
        <v>-119.1747896426939</v>
      </c>
      <c r="Q56" s="154">
        <f t="shared" si="25"/>
        <v>0.90068767529775506</v>
      </c>
      <c r="R56" s="302">
        <f>Q72</f>
        <v>0.89606007430514012</v>
      </c>
      <c r="S56" s="155">
        <v>0.25</v>
      </c>
      <c r="T56" s="156">
        <v>0.26981481481481484</v>
      </c>
      <c r="U56" s="157"/>
      <c r="V56" s="158">
        <v>28.533753380719826</v>
      </c>
      <c r="W56" s="156"/>
      <c r="X56" s="167"/>
      <c r="Y56" s="305"/>
      <c r="Z56" s="306"/>
      <c r="AA56" s="113">
        <f t="shared" si="26"/>
        <v>-357.52436892808191</v>
      </c>
      <c r="AB56" s="154">
        <f t="shared" si="27"/>
        <v>0.90068767529775506</v>
      </c>
      <c r="AC56" s="307">
        <f>AB72</f>
        <v>0.89606007430514023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1389</v>
      </c>
      <c r="G57" s="101">
        <f t="shared" si="28"/>
        <v>41670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3241.8977844542237</v>
      </c>
      <c r="N57" s="104">
        <f t="shared" si="22"/>
        <v>810.47444611355593</v>
      </c>
      <c r="O57" s="106">
        <f t="shared" si="23"/>
        <v>0</v>
      </c>
      <c r="P57" s="107">
        <f t="shared" si="24"/>
        <v>-89.525553886444072</v>
      </c>
      <c r="Q57" s="108">
        <f t="shared" si="25"/>
        <v>0.90052716234839547</v>
      </c>
      <c r="R57" s="303"/>
      <c r="S57" s="46">
        <v>0.27916666666666667</v>
      </c>
      <c r="T57" s="47">
        <v>0.29701388888888891</v>
      </c>
      <c r="U57" s="109">
        <v>14</v>
      </c>
      <c r="V57" s="110">
        <v>25.707164611925098</v>
      </c>
      <c r="W57" s="111"/>
      <c r="X57" s="13"/>
      <c r="Y57" s="294"/>
      <c r="Z57" s="295"/>
      <c r="AA57" s="115">
        <f t="shared" si="26"/>
        <v>-358.10221554577629</v>
      </c>
      <c r="AB57" s="108">
        <f t="shared" si="27"/>
        <v>0.90052716234839547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1620</v>
      </c>
      <c r="G58" s="101">
        <f t="shared" si="28"/>
        <v>48600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3042.7933201489077</v>
      </c>
      <c r="N58" s="104">
        <f t="shared" si="22"/>
        <v>760.69833003722692</v>
      </c>
      <c r="O58" s="106">
        <f t="shared" si="23"/>
        <v>0</v>
      </c>
      <c r="P58" s="107">
        <f t="shared" si="24"/>
        <v>-64.301669962773076</v>
      </c>
      <c r="Q58" s="108">
        <f t="shared" si="25"/>
        <v>0.92205858186330536</v>
      </c>
      <c r="R58" s="303"/>
      <c r="S58" s="46">
        <v>0.30625000000000002</v>
      </c>
      <c r="T58" s="47">
        <v>0.32842592592592595</v>
      </c>
      <c r="U58" s="109">
        <v>13.3</v>
      </c>
      <c r="V58" s="110">
        <v>31.944331991383251</v>
      </c>
      <c r="W58" s="111"/>
      <c r="X58" s="13"/>
      <c r="Y58" s="294"/>
      <c r="Z58" s="295"/>
      <c r="AA58" s="115">
        <f t="shared" si="26"/>
        <v>-257.2066798510923</v>
      </c>
      <c r="AB58" s="108">
        <f t="shared" si="27"/>
        <v>0.92205858186330536</v>
      </c>
      <c r="AC58" s="308"/>
    </row>
    <row r="59" spans="1:29" ht="15.75" customHeight="1">
      <c r="A59" s="297"/>
      <c r="B59" s="98" t="s">
        <v>118</v>
      </c>
      <c r="C59" s="292" t="s">
        <v>128</v>
      </c>
      <c r="D59" s="293"/>
      <c r="E59" s="99">
        <v>25.03</v>
      </c>
      <c r="F59" s="100">
        <v>1135</v>
      </c>
      <c r="G59" s="101">
        <f t="shared" si="28"/>
        <v>28409.050000000003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3245.8302238402471</v>
      </c>
      <c r="N59" s="104">
        <f t="shared" si="22"/>
        <v>649.16604476804946</v>
      </c>
      <c r="O59" s="106">
        <f t="shared" si="23"/>
        <v>0</v>
      </c>
      <c r="P59" s="107">
        <f t="shared" si="24"/>
        <v>-70.83395523195054</v>
      </c>
      <c r="Q59" s="108">
        <f t="shared" si="25"/>
        <v>0.90161950662229096</v>
      </c>
      <c r="R59" s="303"/>
      <c r="S59" s="46">
        <v>0.33750000000000002</v>
      </c>
      <c r="T59" s="47">
        <v>0.35206018518518523</v>
      </c>
      <c r="U59" s="109">
        <v>13.066666666666658</v>
      </c>
      <c r="V59" s="110">
        <v>20.980764643761521</v>
      </c>
      <c r="W59" s="111"/>
      <c r="X59" s="114"/>
      <c r="Y59" s="294"/>
      <c r="Z59" s="295"/>
      <c r="AA59" s="115">
        <f t="shared" si="26"/>
        <v>-354.16977615975293</v>
      </c>
      <c r="AB59" s="108">
        <f t="shared" si="27"/>
        <v>0.90161950662229084</v>
      </c>
      <c r="AC59" s="308"/>
    </row>
    <row r="60" spans="1:29" ht="15.75" customHeight="1">
      <c r="A60" s="298"/>
      <c r="B60" s="98" t="s">
        <v>118</v>
      </c>
      <c r="C60" s="292" t="s">
        <v>218</v>
      </c>
      <c r="D60" s="293"/>
      <c r="E60" s="99">
        <v>27.48</v>
      </c>
      <c r="F60" s="100">
        <v>2471</v>
      </c>
      <c r="G60" s="101">
        <f t="shared" si="28"/>
        <v>67903.08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3239.3712900593173</v>
      </c>
      <c r="N60" s="104">
        <f t="shared" si="22"/>
        <v>647.8742580118635</v>
      </c>
      <c r="O60" s="106">
        <f t="shared" si="23"/>
        <v>0</v>
      </c>
      <c r="P60" s="107">
        <f t="shared" si="24"/>
        <v>-72.125741988136497</v>
      </c>
      <c r="Q60" s="108">
        <f t="shared" si="25"/>
        <v>0.89982535834981037</v>
      </c>
      <c r="R60" s="303"/>
      <c r="S60" s="46">
        <v>0.36111111111111116</v>
      </c>
      <c r="T60" s="47">
        <v>0.39289351851851856</v>
      </c>
      <c r="U60" s="109">
        <v>14</v>
      </c>
      <c r="V60" s="110">
        <v>45.768140396553662</v>
      </c>
      <c r="W60" s="111"/>
      <c r="X60" s="114"/>
      <c r="Y60" s="294"/>
      <c r="Z60" s="295"/>
      <c r="AA60" s="115">
        <f t="shared" si="26"/>
        <v>-360.62870994068271</v>
      </c>
      <c r="AB60" s="108">
        <f t="shared" si="27"/>
        <v>0.89982535834981037</v>
      </c>
      <c r="AC60" s="308"/>
    </row>
    <row r="61" spans="1:29" ht="15.75" customHeight="1">
      <c r="A61" s="298"/>
      <c r="B61" s="98" t="s">
        <v>118</v>
      </c>
      <c r="C61" s="292" t="s">
        <v>123</v>
      </c>
      <c r="D61" s="293"/>
      <c r="E61" s="99">
        <v>16.66</v>
      </c>
      <c r="F61" s="100">
        <v>3830</v>
      </c>
      <c r="G61" s="119">
        <f t="shared" si="28"/>
        <v>63807.8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3243.8932006233817</v>
      </c>
      <c r="N61" s="104">
        <f t="shared" si="22"/>
        <v>648.77864012467637</v>
      </c>
      <c r="O61" s="106">
        <f t="shared" si="23"/>
        <v>0</v>
      </c>
      <c r="P61" s="107">
        <f t="shared" si="24"/>
        <v>-71.221359875323628</v>
      </c>
      <c r="Q61" s="108">
        <f t="shared" si="25"/>
        <v>0.90108144461760609</v>
      </c>
      <c r="R61" s="303"/>
      <c r="S61" s="46">
        <v>0.4020833333333334</v>
      </c>
      <c r="T61" s="118">
        <v>0.45127314814814823</v>
      </c>
      <c r="U61" s="109">
        <v>14</v>
      </c>
      <c r="V61" s="110">
        <v>70.840803253275766</v>
      </c>
      <c r="W61" s="111"/>
      <c r="X61" s="49"/>
      <c r="Y61" s="294"/>
      <c r="Z61" s="295"/>
      <c r="AA61" s="115">
        <f t="shared" si="26"/>
        <v>-356.10679937661826</v>
      </c>
      <c r="AB61" s="108">
        <f t="shared" si="27"/>
        <v>0.90108144461760609</v>
      </c>
      <c r="AC61" s="308"/>
    </row>
    <row r="62" spans="1:29" ht="15.75" customHeight="1">
      <c r="A62" s="298"/>
      <c r="B62" s="98" t="s">
        <v>118</v>
      </c>
      <c r="C62" s="292" t="s">
        <v>231</v>
      </c>
      <c r="D62" s="293"/>
      <c r="E62" s="99">
        <v>23.8</v>
      </c>
      <c r="F62" s="100">
        <v>3010</v>
      </c>
      <c r="G62" s="119">
        <f t="shared" si="28"/>
        <v>71638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3055.6344000000008</v>
      </c>
      <c r="N62" s="104">
        <f t="shared" si="22"/>
        <v>763.90860000000021</v>
      </c>
      <c r="O62" s="121">
        <f t="shared" si="23"/>
        <v>0</v>
      </c>
      <c r="P62" s="122">
        <f t="shared" si="24"/>
        <v>-136.09139999999979</v>
      </c>
      <c r="Q62" s="123">
        <f t="shared" si="25"/>
        <v>0.84878733333333356</v>
      </c>
      <c r="R62" s="303"/>
      <c r="S62" s="46">
        <v>0.46041666666666675</v>
      </c>
      <c r="T62" s="118">
        <v>0.50145833333333345</v>
      </c>
      <c r="U62" s="109">
        <v>13.166666666666673</v>
      </c>
      <c r="V62" s="110">
        <v>59.103929449151366</v>
      </c>
      <c r="W62" s="111"/>
      <c r="X62" s="114"/>
      <c r="Y62" s="294"/>
      <c r="Z62" s="295"/>
      <c r="AA62" s="115">
        <f t="shared" si="26"/>
        <v>-544.36559999999918</v>
      </c>
      <c r="AB62" s="108">
        <f t="shared" si="27"/>
        <v>0.84878733333333356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3187.4136928854277</v>
      </c>
      <c r="N72" s="136">
        <f>M72/L72</f>
        <v>743.72986167326644</v>
      </c>
      <c r="O72" s="137">
        <f>L72-I72</f>
        <v>0</v>
      </c>
      <c r="P72" s="138">
        <f>N72-K72</f>
        <v>-86.270138326733672</v>
      </c>
      <c r="Q72" s="139">
        <f>N72/K72</f>
        <v>0.89606007430514012</v>
      </c>
      <c r="R72" s="304"/>
      <c r="S72" s="140">
        <v>0.25</v>
      </c>
      <c r="T72" s="141">
        <v>0.50145833333333345</v>
      </c>
      <c r="U72" s="142"/>
      <c r="V72" s="164"/>
      <c r="W72" s="165"/>
      <c r="X72" s="136"/>
      <c r="Y72" s="290"/>
      <c r="Z72" s="291"/>
      <c r="AA72" s="166">
        <f>M72-J72</f>
        <v>-369.7291642574296</v>
      </c>
      <c r="AB72" s="139">
        <f>M72/J72</f>
        <v>0.89606007430514023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1051</v>
      </c>
      <c r="G73" s="146">
        <f t="shared" ref="G73" si="33">E73*F73</f>
        <v>30027.07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3120.7916241780304</v>
      </c>
      <c r="N73" s="150">
        <f>M73/L73</f>
        <v>260.06596868150251</v>
      </c>
      <c r="O73" s="152">
        <f>L73-I73</f>
        <v>0</v>
      </c>
      <c r="P73" s="153">
        <f>N73-K73</f>
        <v>-39.934031318497489</v>
      </c>
      <c r="Q73" s="154">
        <f>N73/K73</f>
        <v>0.86688656227167504</v>
      </c>
      <c r="R73" s="302">
        <f>Q89</f>
        <v>0.86688656227167504</v>
      </c>
      <c r="S73" s="155">
        <v>0.70833333333333337</v>
      </c>
      <c r="T73" s="156">
        <v>0.72236111111111112</v>
      </c>
      <c r="U73" s="157"/>
      <c r="V73" s="158">
        <v>20.206411575655601</v>
      </c>
      <c r="W73" s="156"/>
      <c r="X73" s="167"/>
      <c r="Y73" s="305"/>
      <c r="Z73" s="306"/>
      <c r="AA73" s="113">
        <f>M73-J73</f>
        <v>-479.20837582196964</v>
      </c>
      <c r="AB73" s="154">
        <f>M73/J73</f>
        <v>0.86688656227167515</v>
      </c>
      <c r="AC73" s="307">
        <f>AB89</f>
        <v>0.86688656227167515</v>
      </c>
    </row>
    <row r="74" spans="1:29" ht="15.75" customHeight="1">
      <c r="A74" s="311"/>
      <c r="B74" s="98"/>
      <c r="C74" s="292"/>
      <c r="D74" s="293"/>
      <c r="E74" s="99"/>
      <c r="F74" s="100"/>
      <c r="G74" s="101"/>
      <c r="H74" s="26"/>
      <c r="I74" s="102"/>
      <c r="J74" s="103"/>
      <c r="K74" s="104"/>
      <c r="L74" s="105"/>
      <c r="M74" s="103"/>
      <c r="N74" s="104"/>
      <c r="O74" s="106"/>
      <c r="P74" s="107"/>
      <c r="Q74" s="108"/>
      <c r="R74" s="303"/>
      <c r="S74" s="46"/>
      <c r="T74" s="47"/>
      <c r="U74" s="109"/>
      <c r="V74" s="110"/>
      <c r="W74" s="111"/>
      <c r="X74" s="13"/>
      <c r="Y74" s="294"/>
      <c r="Z74" s="295"/>
      <c r="AA74" s="115"/>
      <c r="AB74" s="108"/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12</v>
      </c>
      <c r="J89" s="135">
        <f t="shared" si="34"/>
        <v>3600</v>
      </c>
      <c r="K89" s="136">
        <f t="shared" ref="K89" si="35">J89/I89</f>
        <v>300</v>
      </c>
      <c r="L89" s="134">
        <f t="shared" ref="L89:M89" si="36">AVERAGE(L73:L88)</f>
        <v>12</v>
      </c>
      <c r="M89" s="135">
        <f t="shared" si="36"/>
        <v>3120.7916241780304</v>
      </c>
      <c r="N89" s="136">
        <f>M89/L89</f>
        <v>260.06596868150251</v>
      </c>
      <c r="O89" s="137">
        <f>L89-I89</f>
        <v>0</v>
      </c>
      <c r="P89" s="138">
        <f>N89-K89</f>
        <v>-39.934031318497489</v>
      </c>
      <c r="Q89" s="139">
        <f>N89/K89</f>
        <v>0.86688656227167504</v>
      </c>
      <c r="R89" s="304"/>
      <c r="S89" s="140">
        <v>0.70833333333333337</v>
      </c>
      <c r="T89" s="141">
        <v>0.72236111111111112</v>
      </c>
      <c r="U89" s="142"/>
      <c r="V89" s="164"/>
      <c r="W89" s="165"/>
      <c r="X89" s="136"/>
      <c r="Y89" s="290"/>
      <c r="Z89" s="291"/>
      <c r="AA89" s="166">
        <f>M89-J89</f>
        <v>-479.20837582196964</v>
      </c>
      <c r="AB89" s="139">
        <f>M89/J89</f>
        <v>0.86688656227167515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915</v>
      </c>
      <c r="G90" s="146">
        <f t="shared" ref="G90:G93" si="37">E90*F90</f>
        <v>22454.1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2765.2225706220261</v>
      </c>
      <c r="N90" s="150">
        <f>M90/L90</f>
        <v>691.30564265550652</v>
      </c>
      <c r="O90" s="152">
        <f>L90-I90</f>
        <v>0</v>
      </c>
      <c r="P90" s="153">
        <f>N90-K90</f>
        <v>-58.694357344493483</v>
      </c>
      <c r="Q90" s="154">
        <f>N90/K90</f>
        <v>0.92174085687400864</v>
      </c>
      <c r="R90" s="302">
        <f>Q106</f>
        <v>0.92130696067228257</v>
      </c>
      <c r="S90" s="155">
        <v>0.70833333333333337</v>
      </c>
      <c r="T90" s="156">
        <v>0.72211805555555564</v>
      </c>
      <c r="U90" s="157"/>
      <c r="V90" s="158">
        <v>19.853736398387078</v>
      </c>
      <c r="W90" s="159"/>
      <c r="X90" s="160"/>
      <c r="Y90" s="305"/>
      <c r="Z90" s="306"/>
      <c r="AA90" s="113">
        <f>M90-J90</f>
        <v>-234.77742937797393</v>
      </c>
      <c r="AB90" s="154">
        <f>M90/J90</f>
        <v>0.92174085687400864</v>
      </c>
      <c r="AC90" s="307">
        <f>AB106</f>
        <v>0.92130696067228257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779</v>
      </c>
      <c r="G91" s="101">
        <f t="shared" si="37"/>
        <v>18953.07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2765.6073527261697</v>
      </c>
      <c r="N91" s="104">
        <f>M91/L91</f>
        <v>691.40183818154242</v>
      </c>
      <c r="O91" s="106">
        <f>L91-I91</f>
        <v>0</v>
      </c>
      <c r="P91" s="107">
        <f>N91-K91</f>
        <v>-58.598161818457584</v>
      </c>
      <c r="Q91" s="108">
        <f>N91/K91</f>
        <v>0.92186911757538992</v>
      </c>
      <c r="R91" s="303"/>
      <c r="S91" s="46">
        <v>0.72569444444444442</v>
      </c>
      <c r="T91" s="47">
        <v>0.73743055555555548</v>
      </c>
      <c r="U91" s="109">
        <v>5.1499999999998458</v>
      </c>
      <c r="V91" s="110">
        <v>16.900446823706378</v>
      </c>
      <c r="W91" s="111"/>
      <c r="X91" s="114"/>
      <c r="Y91" s="294"/>
      <c r="Z91" s="295"/>
      <c r="AA91" s="115">
        <f>M91-J91</f>
        <v>-234.39264727383033</v>
      </c>
      <c r="AB91" s="108">
        <f>M91/J91</f>
        <v>0.92186911757538992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2162</v>
      </c>
      <c r="G92" s="101">
        <f t="shared" si="37"/>
        <v>48255.840000000004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3040.0232460988509</v>
      </c>
      <c r="N92" s="104">
        <f>M92/L92</f>
        <v>608.00464921977016</v>
      </c>
      <c r="O92" s="106">
        <f>L92-I92</f>
        <v>0</v>
      </c>
      <c r="P92" s="107">
        <f>N92-K92</f>
        <v>-51.995350780229842</v>
      </c>
      <c r="Q92" s="108">
        <f>N92/K92</f>
        <v>0.92121916548450022</v>
      </c>
      <c r="R92" s="303"/>
      <c r="S92" s="46">
        <v>0.74097222222222214</v>
      </c>
      <c r="T92" s="47">
        <v>0.77060185185185182</v>
      </c>
      <c r="U92" s="109">
        <v>5.0999999999999979</v>
      </c>
      <c r="V92" s="110">
        <v>42.670726339499168</v>
      </c>
      <c r="W92" s="111"/>
      <c r="X92" s="114"/>
      <c r="Y92" s="294"/>
      <c r="Z92" s="295"/>
      <c r="AA92" s="115">
        <f>M92-J92</f>
        <v>-259.9767539011491</v>
      </c>
      <c r="AB92" s="108">
        <f>M92/J92</f>
        <v>0.92121916548450022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3944</v>
      </c>
      <c r="G93" s="101">
        <f t="shared" si="37"/>
        <v>70558.16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3037.6145350237125</v>
      </c>
      <c r="N93" s="104">
        <f>M93/L93</f>
        <v>759.40363375592813</v>
      </c>
      <c r="O93" s="106">
        <f>L93-I93</f>
        <v>0</v>
      </c>
      <c r="P93" s="107">
        <f>N93-K93</f>
        <v>-65.596366244071874</v>
      </c>
      <c r="Q93" s="108">
        <f>N93/K93</f>
        <v>0.92048925303748863</v>
      </c>
      <c r="R93" s="303"/>
      <c r="S93" s="46">
        <v>0.77361111111111103</v>
      </c>
      <c r="T93" s="47">
        <v>0.82770833333333327</v>
      </c>
      <c r="U93" s="109">
        <v>5</v>
      </c>
      <c r="V93" s="110">
        <v>77.903235341923562</v>
      </c>
      <c r="W93" s="111"/>
      <c r="X93" s="114"/>
      <c r="Y93" s="294"/>
      <c r="Z93" s="295"/>
      <c r="AA93" s="115">
        <f>M93-J93</f>
        <v>-262.38546497628749</v>
      </c>
      <c r="AB93" s="108">
        <f>M93/J93</f>
        <v>0.92048925303748863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2902.1169261176901</v>
      </c>
      <c r="N106" s="136">
        <f t="shared" ref="N106:N116" si="42">M106/L106</f>
        <v>682.85104143945648</v>
      </c>
      <c r="O106" s="137">
        <f t="shared" ref="O106:O116" si="43">L106-I106</f>
        <v>0</v>
      </c>
      <c r="P106" s="138">
        <f t="shared" ref="P106:P116" si="44">N106-K106</f>
        <v>-58.325429148778767</v>
      </c>
      <c r="Q106" s="139">
        <f t="shared" ref="Q106:Q116" si="45">N106/K106</f>
        <v>0.92130696067228257</v>
      </c>
      <c r="R106" s="304"/>
      <c r="S106" s="140">
        <v>0.70833333333333337</v>
      </c>
      <c r="T106" s="141">
        <v>0.82770833333333327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-247.88307388230987</v>
      </c>
      <c r="AB106" s="139">
        <f t="shared" ref="AB106:AB116" si="47">M106/J106</f>
        <v>0.92130696067228257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645</v>
      </c>
      <c r="G107" s="146">
        <f t="shared" ref="G107:G116" si="48">E107*F107</f>
        <v>11726.1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2762.651413230552</v>
      </c>
      <c r="N107" s="150">
        <f t="shared" si="42"/>
        <v>920.88380441018398</v>
      </c>
      <c r="O107" s="152">
        <f t="shared" si="43"/>
        <v>0</v>
      </c>
      <c r="P107" s="153">
        <f t="shared" si="44"/>
        <v>-79.116195589816016</v>
      </c>
      <c r="Q107" s="154">
        <f t="shared" si="45"/>
        <v>0.92088380441018403</v>
      </c>
      <c r="R107" s="302">
        <f>Q123</f>
        <v>0.89822262838808176</v>
      </c>
      <c r="S107" s="155">
        <v>0.70833333333333337</v>
      </c>
      <c r="T107" s="156">
        <v>0.71805555555555556</v>
      </c>
      <c r="U107" s="157"/>
      <c r="V107" s="158">
        <v>14.008281976749833</v>
      </c>
      <c r="W107" s="159"/>
      <c r="X107" s="160"/>
      <c r="Y107" s="305"/>
      <c r="Z107" s="306"/>
      <c r="AA107" s="113">
        <f t="shared" si="46"/>
        <v>-237.34858676944805</v>
      </c>
      <c r="AB107" s="154">
        <f t="shared" si="47"/>
        <v>0.92088380441018403</v>
      </c>
      <c r="AC107" s="307">
        <f>AB123</f>
        <v>0.89822262838808176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399</v>
      </c>
      <c r="G108" s="101">
        <f t="shared" si="48"/>
        <v>7253.82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3240.131119496134</v>
      </c>
      <c r="N108" s="104">
        <f t="shared" si="42"/>
        <v>1080.0437064987113</v>
      </c>
      <c r="O108" s="106">
        <f t="shared" si="43"/>
        <v>0</v>
      </c>
      <c r="P108" s="107">
        <f t="shared" si="44"/>
        <v>-119.95629350128866</v>
      </c>
      <c r="Q108" s="108">
        <f t="shared" si="45"/>
        <v>0.90003642208225942</v>
      </c>
      <c r="R108" s="303"/>
      <c r="S108" s="46">
        <v>0.72847222222222219</v>
      </c>
      <c r="T108" s="47">
        <v>0.73359953703703695</v>
      </c>
      <c r="U108" s="109">
        <v>14.999999999999947</v>
      </c>
      <c r="V108" s="110">
        <v>7.3885898801906693</v>
      </c>
      <c r="W108" s="111"/>
      <c r="X108" s="114"/>
      <c r="Y108" s="294"/>
      <c r="Z108" s="295"/>
      <c r="AA108" s="115">
        <f t="shared" si="46"/>
        <v>-359.86888050386597</v>
      </c>
      <c r="AB108" s="108">
        <f t="shared" si="47"/>
        <v>0.90003642208225942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1357</v>
      </c>
      <c r="G109" s="101">
        <f t="shared" si="48"/>
        <v>33599.32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3082.1052744877288</v>
      </c>
      <c r="N109" s="104">
        <f t="shared" si="42"/>
        <v>770.52631862193221</v>
      </c>
      <c r="O109" s="106">
        <f t="shared" si="43"/>
        <v>0</v>
      </c>
      <c r="P109" s="107">
        <f t="shared" si="44"/>
        <v>-129.47368137806779</v>
      </c>
      <c r="Q109" s="108">
        <f t="shared" si="45"/>
        <v>0.85614035402436917</v>
      </c>
      <c r="R109" s="303"/>
      <c r="S109" s="46">
        <v>0.74305555555555547</v>
      </c>
      <c r="T109" s="47">
        <v>0.76140046296296293</v>
      </c>
      <c r="U109" s="109">
        <v>13.616666666666664</v>
      </c>
      <c r="V109" s="110">
        <v>26.417008099612261</v>
      </c>
      <c r="W109" s="111"/>
      <c r="X109" s="114"/>
      <c r="Y109" s="294"/>
      <c r="Z109" s="295"/>
      <c r="AA109" s="115">
        <f t="shared" si="46"/>
        <v>-517.89472551227118</v>
      </c>
      <c r="AB109" s="108">
        <f t="shared" si="47"/>
        <v>0.85614035402436917</v>
      </c>
      <c r="AC109" s="308"/>
    </row>
    <row r="110" spans="1:29" ht="15.75" customHeight="1">
      <c r="A110" s="311"/>
      <c r="B110" s="98" t="s">
        <v>118</v>
      </c>
      <c r="C110" s="292" t="s">
        <v>141</v>
      </c>
      <c r="D110" s="293"/>
      <c r="E110" s="99">
        <v>14.28</v>
      </c>
      <c r="F110" s="100">
        <v>2794</v>
      </c>
      <c r="G110" s="101">
        <f t="shared" si="48"/>
        <v>39898.32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3240.7880964494152</v>
      </c>
      <c r="N110" s="104">
        <f t="shared" si="42"/>
        <v>1080.2626988164718</v>
      </c>
      <c r="O110" s="106">
        <f t="shared" si="43"/>
        <v>0</v>
      </c>
      <c r="P110" s="107">
        <f t="shared" si="44"/>
        <v>-119.73730118352819</v>
      </c>
      <c r="Q110" s="108">
        <f t="shared" si="45"/>
        <v>0.90021891568039314</v>
      </c>
      <c r="R110" s="303"/>
      <c r="S110" s="46">
        <v>0.7715277777777777</v>
      </c>
      <c r="T110" s="47">
        <v>0.80744212962962958</v>
      </c>
      <c r="U110" s="109">
        <v>14.583333333333268</v>
      </c>
      <c r="V110" s="110">
        <v>51.728158401860718</v>
      </c>
      <c r="W110" s="111"/>
      <c r="X110" s="114"/>
      <c r="Y110" s="294"/>
      <c r="Z110" s="295"/>
      <c r="AA110" s="115">
        <f t="shared" si="46"/>
        <v>-359.21190355058479</v>
      </c>
      <c r="AB110" s="108">
        <f t="shared" si="47"/>
        <v>0.90021891568039314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2211</v>
      </c>
      <c r="G111" s="101">
        <f t="shared" si="48"/>
        <v>31020.329999999998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2761.6774452002837</v>
      </c>
      <c r="N111" s="104">
        <f t="shared" si="42"/>
        <v>920.55914840009461</v>
      </c>
      <c r="O111" s="106">
        <f t="shared" si="43"/>
        <v>0</v>
      </c>
      <c r="P111" s="107">
        <f t="shared" si="44"/>
        <v>-79.440851599905386</v>
      </c>
      <c r="Q111" s="108">
        <f t="shared" si="45"/>
        <v>0.92055914840009456</v>
      </c>
      <c r="R111" s="303"/>
      <c r="S111" s="46">
        <v>0.81666666666666654</v>
      </c>
      <c r="T111" s="47">
        <v>0.85002314814814806</v>
      </c>
      <c r="U111" s="109">
        <v>13.283333333333225</v>
      </c>
      <c r="V111" s="110">
        <v>48.036022537881564</v>
      </c>
      <c r="W111" s="111"/>
      <c r="X111" s="114"/>
      <c r="Y111" s="294"/>
      <c r="Z111" s="295"/>
      <c r="AA111" s="115">
        <f t="shared" si="46"/>
        <v>-238.32255479971627</v>
      </c>
      <c r="AB111" s="108">
        <f t="shared" si="47"/>
        <v>0.92055914840009456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809</v>
      </c>
      <c r="G112" s="119">
        <f t="shared" si="48"/>
        <v>14707.619999999999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2762.6514132305524</v>
      </c>
      <c r="N112" s="104">
        <f t="shared" si="42"/>
        <v>920.8838044101841</v>
      </c>
      <c r="O112" s="106">
        <f t="shared" si="43"/>
        <v>0</v>
      </c>
      <c r="P112" s="107">
        <f t="shared" si="44"/>
        <v>-79.116195589815902</v>
      </c>
      <c r="Q112" s="108">
        <f t="shared" si="45"/>
        <v>0.92088380441018414</v>
      </c>
      <c r="R112" s="303"/>
      <c r="S112" s="46">
        <v>0.85972222222222205</v>
      </c>
      <c r="T112" s="118">
        <v>0.87192129629629611</v>
      </c>
      <c r="U112" s="109">
        <v>13.966666666666558</v>
      </c>
      <c r="V112" s="110">
        <v>17.570077704171496</v>
      </c>
      <c r="W112" s="111"/>
      <c r="X112" s="114"/>
      <c r="Y112" s="294"/>
      <c r="Z112" s="295"/>
      <c r="AA112" s="115">
        <f t="shared" si="46"/>
        <v>-237.34858676944759</v>
      </c>
      <c r="AB112" s="108">
        <f t="shared" si="47"/>
        <v>0.92088380441018414</v>
      </c>
      <c r="AC112" s="308"/>
    </row>
    <row r="113" spans="1:29" ht="15.75" customHeight="1">
      <c r="A113" s="311"/>
      <c r="B113" s="98" t="s">
        <v>118</v>
      </c>
      <c r="C113" s="292" t="s">
        <v>144</v>
      </c>
      <c r="D113" s="293"/>
      <c r="E113" s="99">
        <v>18.18</v>
      </c>
      <c r="F113" s="100">
        <v>490</v>
      </c>
      <c r="G113" s="119">
        <f t="shared" si="48"/>
        <v>8908.2000000000007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3240.1311194961336</v>
      </c>
      <c r="N113" s="104">
        <f t="shared" si="42"/>
        <v>1080.0437064987111</v>
      </c>
      <c r="O113" s="121">
        <f t="shared" si="43"/>
        <v>0</v>
      </c>
      <c r="P113" s="122">
        <f t="shared" si="44"/>
        <v>-119.95629350128888</v>
      </c>
      <c r="Q113" s="123">
        <f t="shared" si="45"/>
        <v>0.90003642208225931</v>
      </c>
      <c r="R113" s="303"/>
      <c r="S113" s="46">
        <v>0.88124999999999976</v>
      </c>
      <c r="T113" s="118">
        <v>0.887546296296296</v>
      </c>
      <c r="U113" s="109">
        <v>13.433333333333248</v>
      </c>
      <c r="V113" s="110">
        <v>9.0737068704095947</v>
      </c>
      <c r="W113" s="111"/>
      <c r="X113" s="114"/>
      <c r="Y113" s="294"/>
      <c r="Z113" s="295"/>
      <c r="AA113" s="115">
        <f t="shared" si="46"/>
        <v>-359.86888050386642</v>
      </c>
      <c r="AB113" s="108">
        <f t="shared" si="47"/>
        <v>0.90003642208225931</v>
      </c>
      <c r="AC113" s="308"/>
    </row>
    <row r="114" spans="1:29" ht="15.75" customHeight="1">
      <c r="A114" s="311"/>
      <c r="B114" s="98" t="s">
        <v>118</v>
      </c>
      <c r="C114" s="292" t="s">
        <v>227</v>
      </c>
      <c r="D114" s="293"/>
      <c r="E114" s="99">
        <v>24.76</v>
      </c>
      <c r="F114" s="100">
        <v>1992</v>
      </c>
      <c r="G114" s="119">
        <f t="shared" si="48"/>
        <v>49321.920000000006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3087.6788905990488</v>
      </c>
      <c r="N114" s="104">
        <f t="shared" si="42"/>
        <v>771.91972264976221</v>
      </c>
      <c r="O114" s="121">
        <f t="shared" si="43"/>
        <v>0</v>
      </c>
      <c r="P114" s="122">
        <f t="shared" si="44"/>
        <v>-128.08027735023779</v>
      </c>
      <c r="Q114" s="123">
        <f t="shared" si="45"/>
        <v>0.85768858072195797</v>
      </c>
      <c r="R114" s="303"/>
      <c r="S114" s="46">
        <v>0.89791666666666636</v>
      </c>
      <c r="T114" s="118">
        <v>0.92479166666666635</v>
      </c>
      <c r="U114" s="109">
        <v>14.933333333333323</v>
      </c>
      <c r="V114" s="110">
        <v>38.708688382039497</v>
      </c>
      <c r="W114" s="111"/>
      <c r="X114" s="114"/>
      <c r="Y114" s="294"/>
      <c r="Z114" s="295"/>
      <c r="AA114" s="115">
        <f t="shared" si="46"/>
        <v>-512.32110940095117</v>
      </c>
      <c r="AB114" s="108">
        <f t="shared" si="47"/>
        <v>0.85768858072195797</v>
      </c>
      <c r="AC114" s="308"/>
    </row>
    <row r="115" spans="1:29" ht="15.75" customHeight="1">
      <c r="A115" s="311"/>
      <c r="B115" s="98" t="s">
        <v>118</v>
      </c>
      <c r="C115" s="292" t="s">
        <v>141</v>
      </c>
      <c r="D115" s="293"/>
      <c r="E115" s="99">
        <v>14.28</v>
      </c>
      <c r="F115" s="100">
        <v>4506</v>
      </c>
      <c r="G115" s="119">
        <f t="shared" si="48"/>
        <v>64345.68</v>
      </c>
      <c r="H115" s="60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3240.7880964494152</v>
      </c>
      <c r="N115" s="104">
        <f t="shared" si="42"/>
        <v>1080.2626988164718</v>
      </c>
      <c r="O115" s="121">
        <f t="shared" si="43"/>
        <v>0</v>
      </c>
      <c r="P115" s="122">
        <f t="shared" si="44"/>
        <v>-119.73730118352819</v>
      </c>
      <c r="Q115" s="123">
        <f t="shared" si="45"/>
        <v>0.90021891568039314</v>
      </c>
      <c r="R115" s="303"/>
      <c r="S115" s="46">
        <v>0.93402777777777746</v>
      </c>
      <c r="T115" s="118">
        <v>0.99195601851851822</v>
      </c>
      <c r="U115" s="109">
        <v>13.3</v>
      </c>
      <c r="V115" s="110">
        <v>83.424152383244234</v>
      </c>
      <c r="W115" s="111"/>
      <c r="X115" s="114"/>
      <c r="Y115" s="294"/>
      <c r="Z115" s="295"/>
      <c r="AA115" s="115">
        <f t="shared" si="46"/>
        <v>-359.21190355058479</v>
      </c>
      <c r="AB115" s="108">
        <f t="shared" si="47"/>
        <v>0.90021891568039314</v>
      </c>
      <c r="AC115" s="308"/>
    </row>
    <row r="116" spans="1:29" ht="15.75" customHeight="1">
      <c r="A116" s="311"/>
      <c r="B116" s="98" t="s">
        <v>118</v>
      </c>
      <c r="C116" s="292" t="s">
        <v>139</v>
      </c>
      <c r="D116" s="293"/>
      <c r="E116" s="99">
        <v>14.03</v>
      </c>
      <c r="F116" s="100">
        <v>3386</v>
      </c>
      <c r="G116" s="119">
        <f t="shared" si="48"/>
        <v>47505.579999999994</v>
      </c>
      <c r="H116" s="60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2761.6774452002837</v>
      </c>
      <c r="N116" s="104">
        <f t="shared" si="42"/>
        <v>920.55914840009461</v>
      </c>
      <c r="O116" s="121">
        <f t="shared" si="43"/>
        <v>0</v>
      </c>
      <c r="P116" s="122">
        <f t="shared" si="44"/>
        <v>-79.440851599905386</v>
      </c>
      <c r="Q116" s="123">
        <f t="shared" si="45"/>
        <v>0.92055914840009456</v>
      </c>
      <c r="R116" s="303"/>
      <c r="S116" s="46">
        <v>1.0013888888888887</v>
      </c>
      <c r="T116" s="118">
        <v>1.0524652777777777</v>
      </c>
      <c r="U116" s="109">
        <v>13.583333333333432</v>
      </c>
      <c r="V116" s="110">
        <v>73.563985668596558</v>
      </c>
      <c r="W116" s="111"/>
      <c r="X116" s="114"/>
      <c r="Y116" s="294"/>
      <c r="Z116" s="295"/>
      <c r="AA116" s="115">
        <f t="shared" si="46"/>
        <v>-238.32255479971627</v>
      </c>
      <c r="AB116" s="108">
        <f t="shared" si="47"/>
        <v>0.92055914840009456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3018.0280313839548</v>
      </c>
      <c r="N123" s="136">
        <f t="shared" ref="N123:N137" si="53">M123/L123</f>
        <v>943.13375980748583</v>
      </c>
      <c r="O123" s="137">
        <f t="shared" ref="O123:O137" si="54">L123-I123</f>
        <v>0</v>
      </c>
      <c r="P123" s="138">
        <f t="shared" ref="P123:P137" si="55">N123-K123</f>
        <v>-106.86624019251417</v>
      </c>
      <c r="Q123" s="139">
        <f t="shared" ref="Q123:Q137" si="56">N123/K123</f>
        <v>0.89822262838808176</v>
      </c>
      <c r="R123" s="304"/>
      <c r="S123" s="140">
        <v>0.70833333333333337</v>
      </c>
      <c r="T123" s="141">
        <v>1.0524652777777777</v>
      </c>
      <c r="U123" s="142"/>
      <c r="V123" s="164"/>
      <c r="W123" s="97"/>
      <c r="X123" s="67"/>
      <c r="Y123" s="290"/>
      <c r="Z123" s="291"/>
      <c r="AA123" s="166">
        <f t="shared" ref="AA123:AA137" si="57">M123-J123</f>
        <v>-341.97196861604516</v>
      </c>
      <c r="AB123" s="139">
        <f t="shared" ref="AB123:AB137" si="58">M123/J123</f>
        <v>0.89822262838808176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133</v>
      </c>
      <c r="D124" s="301"/>
      <c r="E124" s="145">
        <v>16.7</v>
      </c>
      <c r="F124" s="95">
        <v>435</v>
      </c>
      <c r="G124" s="146">
        <f t="shared" ref="G124:G137" si="59">E124*F124</f>
        <v>7264.5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0">F124/V124*60</f>
        <v>3240.8356875369404</v>
      </c>
      <c r="N124" s="150">
        <f t="shared" si="53"/>
        <v>1080.2785625123136</v>
      </c>
      <c r="O124" s="152">
        <f t="shared" si="54"/>
        <v>0</v>
      </c>
      <c r="P124" s="153">
        <f t="shared" si="55"/>
        <v>-119.72143748768644</v>
      </c>
      <c r="Q124" s="154">
        <f t="shared" si="56"/>
        <v>0.90023213542692793</v>
      </c>
      <c r="R124" s="302">
        <f>Q140</f>
        <v>0.89460147926827605</v>
      </c>
      <c r="S124" s="155">
        <v>0.70833333333333337</v>
      </c>
      <c r="T124" s="156">
        <v>0.71392361111111113</v>
      </c>
      <c r="U124" s="157"/>
      <c r="V124" s="158">
        <v>8.0534783359646962</v>
      </c>
      <c r="W124" s="156"/>
      <c r="X124" s="167"/>
      <c r="Y124" s="305"/>
      <c r="Z124" s="306"/>
      <c r="AA124" s="169">
        <f t="shared" si="57"/>
        <v>-359.16431246305956</v>
      </c>
      <c r="AB124" s="154">
        <f t="shared" si="58"/>
        <v>0.90023213542692793</v>
      </c>
      <c r="AC124" s="307">
        <f>AB140</f>
        <v>0.89460147926827605</v>
      </c>
    </row>
    <row r="125" spans="1:29" ht="15.75" customHeight="1">
      <c r="A125" s="297"/>
      <c r="B125" s="98" t="s">
        <v>118</v>
      </c>
      <c r="C125" s="292" t="s">
        <v>146</v>
      </c>
      <c r="D125" s="293"/>
      <c r="E125" s="99">
        <v>25.03</v>
      </c>
      <c r="F125" s="100">
        <v>795</v>
      </c>
      <c r="G125" s="101">
        <f t="shared" si="59"/>
        <v>19898.850000000002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3239.7487436999586</v>
      </c>
      <c r="N125" s="104">
        <f t="shared" si="53"/>
        <v>647.94974873999172</v>
      </c>
      <c r="O125" s="106">
        <f t="shared" si="54"/>
        <v>0</v>
      </c>
      <c r="P125" s="107">
        <f t="shared" si="55"/>
        <v>-72.050251260008281</v>
      </c>
      <c r="Q125" s="108">
        <f t="shared" si="56"/>
        <v>0.89993020658332179</v>
      </c>
      <c r="R125" s="303"/>
      <c r="S125" s="46">
        <v>0.72430555555555554</v>
      </c>
      <c r="T125" s="47">
        <v>0.73452546296296295</v>
      </c>
      <c r="U125" s="109">
        <v>14.949999999999939</v>
      </c>
      <c r="V125" s="110">
        <v>14.723363993197868</v>
      </c>
      <c r="W125" s="111"/>
      <c r="X125" s="13"/>
      <c r="Y125" s="294"/>
      <c r="Z125" s="295"/>
      <c r="AA125" s="170">
        <f t="shared" si="57"/>
        <v>-360.2512563000414</v>
      </c>
      <c r="AB125" s="108">
        <f t="shared" si="58"/>
        <v>0.89993020658332179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1085</v>
      </c>
      <c r="G126" s="101">
        <f t="shared" si="59"/>
        <v>26929.7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3243.6558705559032</v>
      </c>
      <c r="N126" s="104">
        <f t="shared" si="53"/>
        <v>648.73117411118062</v>
      </c>
      <c r="O126" s="106">
        <f t="shared" si="54"/>
        <v>0</v>
      </c>
      <c r="P126" s="107">
        <f t="shared" si="55"/>
        <v>-71.268825888819379</v>
      </c>
      <c r="Q126" s="108">
        <f t="shared" si="56"/>
        <v>0.90101551959886195</v>
      </c>
      <c r="R126" s="303"/>
      <c r="S126" s="46">
        <v>0.74374999999999991</v>
      </c>
      <c r="T126" s="47">
        <v>0.75768518518518513</v>
      </c>
      <c r="U126" s="109">
        <v>13.283333333333225</v>
      </c>
      <c r="V126" s="110">
        <v>20.069946565830687</v>
      </c>
      <c r="W126" s="111"/>
      <c r="X126" s="13"/>
      <c r="Y126" s="294"/>
      <c r="Z126" s="295"/>
      <c r="AA126" s="170">
        <f t="shared" si="57"/>
        <v>-356.34412944409678</v>
      </c>
      <c r="AB126" s="108">
        <f t="shared" si="58"/>
        <v>0.90101551959886206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1349</v>
      </c>
      <c r="G127" s="101">
        <f t="shared" si="59"/>
        <v>32106.2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3084.3866150304534</v>
      </c>
      <c r="N127" s="104">
        <f t="shared" si="53"/>
        <v>771.09665375761335</v>
      </c>
      <c r="O127" s="106">
        <f t="shared" si="54"/>
        <v>0</v>
      </c>
      <c r="P127" s="107">
        <f t="shared" si="55"/>
        <v>-128.90334624238665</v>
      </c>
      <c r="Q127" s="108">
        <f t="shared" si="56"/>
        <v>0.85677405973068155</v>
      </c>
      <c r="R127" s="303"/>
      <c r="S127" s="46">
        <v>0.76805555555555538</v>
      </c>
      <c r="T127" s="47">
        <v>0.78627314814814797</v>
      </c>
      <c r="U127" s="109">
        <v>14.933333333333163</v>
      </c>
      <c r="V127" s="110">
        <v>26.241846468135073</v>
      </c>
      <c r="W127" s="111"/>
      <c r="X127" s="13"/>
      <c r="Y127" s="294"/>
      <c r="Z127" s="295"/>
      <c r="AA127" s="170">
        <f t="shared" si="57"/>
        <v>-515.61338496954659</v>
      </c>
      <c r="AB127" s="108">
        <f t="shared" si="58"/>
        <v>0.85677405973068155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1162</v>
      </c>
      <c r="G128" s="101">
        <f t="shared" si="59"/>
        <v>34860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3244.9027022921027</v>
      </c>
      <c r="N128" s="104">
        <f t="shared" si="53"/>
        <v>811.22567557302568</v>
      </c>
      <c r="O128" s="106">
        <f t="shared" si="54"/>
        <v>0</v>
      </c>
      <c r="P128" s="107">
        <f t="shared" si="55"/>
        <v>-88.774324426974317</v>
      </c>
      <c r="Q128" s="108">
        <f t="shared" si="56"/>
        <v>0.9013618617478063</v>
      </c>
      <c r="R128" s="303"/>
      <c r="S128" s="46">
        <v>0.79652777777777761</v>
      </c>
      <c r="T128" s="47">
        <v>0.81144675925925913</v>
      </c>
      <c r="U128" s="109">
        <v>14.766666666666683</v>
      </c>
      <c r="V128" s="110">
        <v>21.48600632948158</v>
      </c>
      <c r="W128" s="111"/>
      <c r="X128" s="114"/>
      <c r="Y128" s="294"/>
      <c r="Z128" s="295"/>
      <c r="AA128" s="170">
        <f t="shared" si="57"/>
        <v>-355.09729770789727</v>
      </c>
      <c r="AB128" s="108">
        <f t="shared" si="58"/>
        <v>0.9013618617478063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1035</v>
      </c>
      <c r="G129" s="119">
        <f t="shared" si="59"/>
        <v>18816.3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3244.8834114390847</v>
      </c>
      <c r="N129" s="104">
        <f t="shared" si="53"/>
        <v>1081.6278038130283</v>
      </c>
      <c r="O129" s="106">
        <f t="shared" si="54"/>
        <v>0</v>
      </c>
      <c r="P129" s="107">
        <f t="shared" si="55"/>
        <v>-118.37219618697168</v>
      </c>
      <c r="Q129" s="108">
        <f t="shared" si="56"/>
        <v>0.90135650317752358</v>
      </c>
      <c r="R129" s="303"/>
      <c r="S129" s="46">
        <v>0.82083333333333308</v>
      </c>
      <c r="T129" s="118">
        <v>0.83412037037037012</v>
      </c>
      <c r="U129" s="109">
        <v>13.516666666666488</v>
      </c>
      <c r="V129" s="110">
        <v>19.137821649024687</v>
      </c>
      <c r="W129" s="111"/>
      <c r="X129" s="49"/>
      <c r="Y129" s="294"/>
      <c r="Z129" s="295"/>
      <c r="AA129" s="170">
        <f t="shared" si="57"/>
        <v>-355.11658856091526</v>
      </c>
      <c r="AB129" s="108">
        <f t="shared" si="58"/>
        <v>0.90135650317752358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2255</v>
      </c>
      <c r="G130" s="119">
        <f t="shared" si="59"/>
        <v>37568.300000000003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3242.3360250357978</v>
      </c>
      <c r="N130" s="104">
        <f t="shared" si="53"/>
        <v>648.46720500715958</v>
      </c>
      <c r="O130" s="121">
        <f t="shared" si="54"/>
        <v>0</v>
      </c>
      <c r="P130" s="122">
        <f t="shared" si="55"/>
        <v>-71.532794992840422</v>
      </c>
      <c r="Q130" s="123">
        <f t="shared" si="56"/>
        <v>0.90064889584327723</v>
      </c>
      <c r="R130" s="303"/>
      <c r="S130" s="46">
        <v>0.84444444444444411</v>
      </c>
      <c r="T130" s="118">
        <v>0.87341435185185157</v>
      </c>
      <c r="U130" s="109">
        <v>14.866666666666539</v>
      </c>
      <c r="V130" s="110">
        <v>41.729172718458813</v>
      </c>
      <c r="W130" s="111"/>
      <c r="X130" s="114"/>
      <c r="Y130" s="294"/>
      <c r="Z130" s="295"/>
      <c r="AA130" s="170">
        <f t="shared" si="57"/>
        <v>-357.66397496420223</v>
      </c>
      <c r="AB130" s="108">
        <f t="shared" si="58"/>
        <v>0.90064889584327712</v>
      </c>
      <c r="AC130" s="308"/>
    </row>
    <row r="131" spans="1:29" ht="15.75" customHeight="1">
      <c r="A131" s="298"/>
      <c r="B131" s="98" t="s">
        <v>118</v>
      </c>
      <c r="C131" s="292" t="s">
        <v>133</v>
      </c>
      <c r="D131" s="293"/>
      <c r="E131" s="99">
        <v>16.7</v>
      </c>
      <c r="F131" s="100">
        <v>532</v>
      </c>
      <c r="G131" s="119">
        <f t="shared" si="59"/>
        <v>8884.4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3240.83568753694</v>
      </c>
      <c r="N131" s="104">
        <f t="shared" si="53"/>
        <v>1080.2785625123133</v>
      </c>
      <c r="O131" s="121">
        <f t="shared" si="54"/>
        <v>0</v>
      </c>
      <c r="P131" s="122">
        <f t="shared" si="55"/>
        <v>-119.72143748768667</v>
      </c>
      <c r="Q131" s="123">
        <f t="shared" si="56"/>
        <v>0.90023213542692782</v>
      </c>
      <c r="R131" s="303"/>
      <c r="S131" s="46">
        <v>0.88263888888888853</v>
      </c>
      <c r="T131" s="118">
        <v>0.88946759259259223</v>
      </c>
      <c r="U131" s="109">
        <v>13.283333333333225</v>
      </c>
      <c r="V131" s="110">
        <v>9.8493114361683194</v>
      </c>
      <c r="W131" s="111"/>
      <c r="X131" s="114"/>
      <c r="Y131" s="294"/>
      <c r="Z131" s="295"/>
      <c r="AA131" s="170">
        <f t="shared" si="57"/>
        <v>-359.16431246306001</v>
      </c>
      <c r="AB131" s="108">
        <f t="shared" si="58"/>
        <v>0.90023213542692782</v>
      </c>
      <c r="AC131" s="308"/>
    </row>
    <row r="132" spans="1:29" ht="15.75" customHeight="1">
      <c r="A132" s="298"/>
      <c r="B132" s="98" t="s">
        <v>118</v>
      </c>
      <c r="C132" s="292" t="s">
        <v>146</v>
      </c>
      <c r="D132" s="293"/>
      <c r="E132" s="99">
        <v>25.03</v>
      </c>
      <c r="F132" s="100">
        <v>760</v>
      </c>
      <c r="G132" s="119">
        <f t="shared" si="59"/>
        <v>19022.8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3239.7487436999586</v>
      </c>
      <c r="N132" s="104">
        <f t="shared" si="53"/>
        <v>647.94974873999172</v>
      </c>
      <c r="O132" s="121">
        <f t="shared" si="54"/>
        <v>0</v>
      </c>
      <c r="P132" s="122">
        <f t="shared" si="55"/>
        <v>-72.050251260008281</v>
      </c>
      <c r="Q132" s="123">
        <f t="shared" si="56"/>
        <v>0.89993020658332179</v>
      </c>
      <c r="R132" s="303"/>
      <c r="S132" s="46">
        <v>0.89930555555555514</v>
      </c>
      <c r="T132" s="118">
        <v>0.9090740740740737</v>
      </c>
      <c r="U132" s="109">
        <v>14.16666666666659</v>
      </c>
      <c r="V132" s="110">
        <v>14.075165578402993</v>
      </c>
      <c r="W132" s="124"/>
      <c r="X132" s="125"/>
      <c r="Y132" s="294"/>
      <c r="Z132" s="295"/>
      <c r="AA132" s="170">
        <f t="shared" si="57"/>
        <v>-360.2512563000414</v>
      </c>
      <c r="AB132" s="108">
        <f t="shared" si="58"/>
        <v>0.89993020658332179</v>
      </c>
      <c r="AC132" s="308"/>
    </row>
    <row r="133" spans="1:29" ht="15.75" customHeight="1">
      <c r="A133" s="298"/>
      <c r="B133" s="98" t="s">
        <v>118</v>
      </c>
      <c r="C133" s="292" t="s">
        <v>145</v>
      </c>
      <c r="D133" s="293"/>
      <c r="E133" s="99">
        <v>24.82</v>
      </c>
      <c r="F133" s="100">
        <v>1248</v>
      </c>
      <c r="G133" s="119">
        <f t="shared" si="59"/>
        <v>30975.360000000001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3243.6558705559032</v>
      </c>
      <c r="N133" s="104">
        <f t="shared" si="53"/>
        <v>648.73117411118062</v>
      </c>
      <c r="O133" s="121">
        <f t="shared" si="54"/>
        <v>0</v>
      </c>
      <c r="P133" s="122">
        <f t="shared" si="55"/>
        <v>-71.268825888819379</v>
      </c>
      <c r="Q133" s="123">
        <f t="shared" si="56"/>
        <v>0.90101551959886195</v>
      </c>
      <c r="R133" s="303"/>
      <c r="S133" s="46">
        <v>0.91874999999999951</v>
      </c>
      <c r="T133" s="118">
        <v>0.93478009259259209</v>
      </c>
      <c r="U133" s="109">
        <v>13.933333333333167</v>
      </c>
      <c r="V133" s="110">
        <v>23.085062962356403</v>
      </c>
      <c r="W133" s="124"/>
      <c r="X133" s="125"/>
      <c r="Y133" s="294"/>
      <c r="Z133" s="295"/>
      <c r="AA133" s="170">
        <f t="shared" si="57"/>
        <v>-356.34412944409678</v>
      </c>
      <c r="AB133" s="108">
        <f t="shared" si="58"/>
        <v>0.90101551959886206</v>
      </c>
      <c r="AC133" s="308"/>
    </row>
    <row r="134" spans="1:29" ht="15.75" customHeight="1">
      <c r="A134" s="298"/>
      <c r="B134" s="98" t="s">
        <v>118</v>
      </c>
      <c r="C134" s="292" t="s">
        <v>228</v>
      </c>
      <c r="D134" s="293"/>
      <c r="E134" s="99">
        <v>23.8</v>
      </c>
      <c r="F134" s="100">
        <v>1981</v>
      </c>
      <c r="G134" s="119">
        <f t="shared" si="59"/>
        <v>47147.8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3090.8030589710811</v>
      </c>
      <c r="N134" s="104">
        <f t="shared" si="53"/>
        <v>772.70076474277028</v>
      </c>
      <c r="O134" s="121">
        <f t="shared" si="54"/>
        <v>0</v>
      </c>
      <c r="P134" s="122">
        <f t="shared" si="55"/>
        <v>-127.29923525722972</v>
      </c>
      <c r="Q134" s="123">
        <f t="shared" si="56"/>
        <v>0.85855640526974475</v>
      </c>
      <c r="R134" s="303"/>
      <c r="S134" s="46">
        <v>0.94444444444444398</v>
      </c>
      <c r="T134" s="118">
        <v>0.97114583333333282</v>
      </c>
      <c r="U134" s="109">
        <v>13.91666666666671</v>
      </c>
      <c r="V134" s="110">
        <v>38.456025095163497</v>
      </c>
      <c r="W134" s="124"/>
      <c r="X134" s="125"/>
      <c r="Y134" s="294"/>
      <c r="Z134" s="295"/>
      <c r="AA134" s="170">
        <f t="shared" si="57"/>
        <v>-509.1969410289189</v>
      </c>
      <c r="AB134" s="108">
        <f t="shared" si="58"/>
        <v>0.85855640526974475</v>
      </c>
      <c r="AC134" s="308"/>
    </row>
    <row r="135" spans="1:29" ht="15.75" customHeight="1">
      <c r="A135" s="298"/>
      <c r="B135" s="98" t="s">
        <v>118</v>
      </c>
      <c r="C135" s="292" t="s">
        <v>194</v>
      </c>
      <c r="D135" s="293"/>
      <c r="E135" s="99">
        <v>30</v>
      </c>
      <c r="F135" s="100">
        <v>1483</v>
      </c>
      <c r="G135" s="119">
        <f t="shared" si="59"/>
        <v>44490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3244.9027022921027</v>
      </c>
      <c r="N135" s="104">
        <f t="shared" si="53"/>
        <v>811.22567557302568</v>
      </c>
      <c r="O135" s="121">
        <f t="shared" si="54"/>
        <v>0</v>
      </c>
      <c r="P135" s="122">
        <f t="shared" si="55"/>
        <v>-88.774324426974317</v>
      </c>
      <c r="Q135" s="123">
        <f t="shared" si="56"/>
        <v>0.9013618617478063</v>
      </c>
      <c r="R135" s="303"/>
      <c r="S135" s="46">
        <v>0.98124999999999951</v>
      </c>
      <c r="T135" s="118">
        <v>1.0002893518518514</v>
      </c>
      <c r="U135" s="109">
        <v>14.550000000000036</v>
      </c>
      <c r="V135" s="110">
        <v>27.421469351653339</v>
      </c>
      <c r="W135" s="124"/>
      <c r="X135" s="125"/>
      <c r="Y135" s="294"/>
      <c r="Z135" s="295"/>
      <c r="AA135" s="170">
        <f t="shared" si="57"/>
        <v>-355.09729770789727</v>
      </c>
      <c r="AB135" s="108">
        <f t="shared" si="58"/>
        <v>0.9013618617478063</v>
      </c>
      <c r="AC135" s="308"/>
    </row>
    <row r="136" spans="1:29" ht="15.75" customHeight="1">
      <c r="A136" s="298"/>
      <c r="B136" s="98" t="s">
        <v>118</v>
      </c>
      <c r="C136" s="292" t="s">
        <v>143</v>
      </c>
      <c r="D136" s="293"/>
      <c r="E136" s="99">
        <v>18.18</v>
      </c>
      <c r="F136" s="100">
        <v>1598</v>
      </c>
      <c r="G136" s="119">
        <f t="shared" si="59"/>
        <v>29051.64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3244.8834114390852</v>
      </c>
      <c r="N136" s="104">
        <f t="shared" si="53"/>
        <v>1081.6278038130283</v>
      </c>
      <c r="O136" s="121">
        <f t="shared" si="54"/>
        <v>0</v>
      </c>
      <c r="P136" s="122">
        <f t="shared" si="55"/>
        <v>-118.37219618697168</v>
      </c>
      <c r="Q136" s="123">
        <f t="shared" si="56"/>
        <v>0.90135650317752358</v>
      </c>
      <c r="R136" s="303"/>
      <c r="S136" s="46">
        <v>1.0097222222222217</v>
      </c>
      <c r="T136" s="118">
        <v>1.030231481481481</v>
      </c>
      <c r="U136" s="109">
        <v>13.583333333333272</v>
      </c>
      <c r="V136" s="110">
        <v>29.548057000136666</v>
      </c>
      <c r="W136" s="124"/>
      <c r="X136" s="125"/>
      <c r="Y136" s="294"/>
      <c r="Z136" s="295"/>
      <c r="AA136" s="170">
        <f t="shared" si="57"/>
        <v>-355.11658856091481</v>
      </c>
      <c r="AB136" s="108">
        <f t="shared" si="58"/>
        <v>0.90135650317752369</v>
      </c>
      <c r="AC136" s="308"/>
    </row>
    <row r="137" spans="1:29" ht="15.75" customHeight="1">
      <c r="A137" s="298"/>
      <c r="B137" s="98" t="s">
        <v>118</v>
      </c>
      <c r="C137" s="292" t="s">
        <v>137</v>
      </c>
      <c r="D137" s="293"/>
      <c r="E137" s="99">
        <v>16.66</v>
      </c>
      <c r="F137" s="100">
        <v>3480</v>
      </c>
      <c r="G137" s="119">
        <f t="shared" si="59"/>
        <v>57976.800000000003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3242.3360250357982</v>
      </c>
      <c r="N137" s="104">
        <f t="shared" si="53"/>
        <v>648.46720500715969</v>
      </c>
      <c r="O137" s="121">
        <f t="shared" si="54"/>
        <v>0</v>
      </c>
      <c r="P137" s="122">
        <f t="shared" si="55"/>
        <v>-71.532794992840309</v>
      </c>
      <c r="Q137" s="123">
        <f t="shared" si="56"/>
        <v>0.90064889584327734</v>
      </c>
      <c r="R137" s="303"/>
      <c r="S137" s="46">
        <v>1.0402777777777774</v>
      </c>
      <c r="T137" s="118">
        <v>1.0849884259259255</v>
      </c>
      <c r="U137" s="109">
        <v>14.466666666666796</v>
      </c>
      <c r="V137" s="110">
        <v>64.39801377394086</v>
      </c>
      <c r="W137" s="111"/>
      <c r="X137" s="114"/>
      <c r="Y137" s="294"/>
      <c r="Z137" s="295"/>
      <c r="AA137" s="170">
        <f t="shared" si="57"/>
        <v>-357.66397496420177</v>
      </c>
      <c r="AB137" s="108">
        <f t="shared" si="58"/>
        <v>0.90064889584327723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3220.5653253657938</v>
      </c>
      <c r="N140" s="136">
        <f>M140/L140</f>
        <v>777.3778371572605</v>
      </c>
      <c r="O140" s="137">
        <f>L140-I140</f>
        <v>0</v>
      </c>
      <c r="P140" s="138">
        <f>N140-K140</f>
        <v>-91.587680084118688</v>
      </c>
      <c r="Q140" s="139">
        <f>N140/K140</f>
        <v>0.89460147926827605</v>
      </c>
      <c r="R140" s="304"/>
      <c r="S140" s="140">
        <v>0.70833333333333337</v>
      </c>
      <c r="T140" s="141">
        <v>1.0849884259259255</v>
      </c>
      <c r="U140" s="142"/>
      <c r="V140" s="164"/>
      <c r="W140" s="165"/>
      <c r="X140" s="136"/>
      <c r="Y140" s="290"/>
      <c r="Z140" s="291"/>
      <c r="AA140" s="172">
        <f>M140-J140</f>
        <v>-379.4346746342062</v>
      </c>
      <c r="AB140" s="139">
        <f>M140/J140</f>
        <v>0.89460147926827605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7F1A5E41-ABB0-461E-9BAC-F61D635D07E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40D4-207F-4B92-B611-213EE89430FD}">
  <sheetPr codeName="工作表72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43" sqref="N43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75934</v>
      </c>
      <c r="E1" s="86" t="s">
        <v>3</v>
      </c>
      <c r="F1" s="87">
        <f>SUM(G5:G140)</f>
        <v>3467768.6300000004</v>
      </c>
      <c r="G1" s="88" t="s">
        <v>84</v>
      </c>
      <c r="H1" s="89">
        <f>L21+L38+L55+L72+L89+L106+L123+L140</f>
        <v>137.76190476190476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46267</v>
      </c>
      <c r="B2" s="348"/>
      <c r="C2" s="90" t="s">
        <v>40</v>
      </c>
      <c r="D2" s="91">
        <f>AVERAGE(N21,N38,N55,N72,N89,N106,N123,N140)</f>
        <v>206.94989648763715</v>
      </c>
      <c r="E2" s="91" t="s">
        <v>91</v>
      </c>
      <c r="F2" s="92">
        <f>F1/D1</f>
        <v>45.668193826217511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37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3840</v>
      </c>
      <c r="G5" s="146">
        <f t="shared" ref="G5:G7" si="0">E5*F5</f>
        <v>75648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1084.0472881768492</v>
      </c>
      <c r="N5" s="150">
        <f>M5/L5</f>
        <v>83.388252936680701</v>
      </c>
      <c r="O5" s="152">
        <f>L5-I5</f>
        <v>0</v>
      </c>
      <c r="P5" s="153">
        <f>N5-K5</f>
        <v>-8.919439371011606</v>
      </c>
      <c r="Q5" s="154">
        <f>N5/K5</f>
        <v>0.90337274014737423</v>
      </c>
      <c r="R5" s="302">
        <f>Q21</f>
        <v>0.90279086158989919</v>
      </c>
      <c r="S5" s="155">
        <v>0.20833333333333334</v>
      </c>
      <c r="T5" s="156">
        <v>0.35592592592592592</v>
      </c>
      <c r="U5" s="157"/>
      <c r="V5" s="158">
        <v>212.53685380043405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-115.95271182315082</v>
      </c>
      <c r="AF5" s="130">
        <f>M5/J5</f>
        <v>0.90337274014737434</v>
      </c>
      <c r="AG5" s="381">
        <f>AF21</f>
        <v>0.9027908615898993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4493</v>
      </c>
      <c r="G6" s="101">
        <f t="shared" si="0"/>
        <v>253539.99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1806.5548219448385</v>
      </c>
      <c r="N6" s="104">
        <f>M6/L6</f>
        <v>75.273117581034938</v>
      </c>
      <c r="O6" s="106">
        <f>L6-I6</f>
        <v>0</v>
      </c>
      <c r="P6" s="107">
        <f>N6-K6</f>
        <v>-8.0602157522983902</v>
      </c>
      <c r="Q6" s="108">
        <f>N6/K6</f>
        <v>0.90327741097241931</v>
      </c>
      <c r="R6" s="303"/>
      <c r="S6" s="46">
        <v>0.35972222222222222</v>
      </c>
      <c r="T6" s="47">
        <v>0.46334490740740741</v>
      </c>
      <c r="U6" s="109">
        <v>5.4666666666666686</v>
      </c>
      <c r="V6" s="110">
        <v>149.22326005572577</v>
      </c>
      <c r="W6" s="111">
        <v>0.46334490740740741</v>
      </c>
      <c r="X6" s="114">
        <v>0.50138888888888888</v>
      </c>
      <c r="Y6" s="12"/>
      <c r="Z6" s="196"/>
      <c r="AA6" s="294"/>
      <c r="AB6" s="295"/>
      <c r="AC6" s="12">
        <v>3</v>
      </c>
      <c r="AD6" s="196"/>
      <c r="AE6" s="115">
        <f>M6-J6</f>
        <v>-193.44517805516148</v>
      </c>
      <c r="AF6" s="108">
        <f>M6/J6</f>
        <v>0.90327741097241931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4250</v>
      </c>
      <c r="G7" s="101">
        <f t="shared" si="0"/>
        <v>252960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1803.9103701457891</v>
      </c>
      <c r="N7" s="104">
        <f>M7/L7</f>
        <v>75.162932089407875</v>
      </c>
      <c r="O7" s="106">
        <f>L7-I7</f>
        <v>0</v>
      </c>
      <c r="P7" s="107">
        <f>N7-K7</f>
        <v>-8.1704012439254541</v>
      </c>
      <c r="Q7" s="108">
        <f>N7/K7</f>
        <v>0.90195518507289452</v>
      </c>
      <c r="R7" s="303"/>
      <c r="S7" s="46">
        <v>0.50138888888888888</v>
      </c>
      <c r="T7" s="47">
        <v>0.59954861111111113</v>
      </c>
      <c r="U7" s="109">
        <v>54.783333333333317</v>
      </c>
      <c r="V7" s="110">
        <v>141.3595731917608</v>
      </c>
      <c r="W7" s="111"/>
      <c r="X7" s="114"/>
      <c r="Y7" s="12"/>
      <c r="Z7" s="196"/>
      <c r="AA7" s="294"/>
      <c r="AB7" s="295"/>
      <c r="AC7" s="12">
        <v>3</v>
      </c>
      <c r="AD7" s="196"/>
      <c r="AE7" s="115">
        <f>M7-J7</f>
        <v>-196.0896298542109</v>
      </c>
      <c r="AF7" s="108">
        <f>M7/J7</f>
        <v>0.90195518507289452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1564.8374934224921</v>
      </c>
      <c r="N21" s="136">
        <f t="shared" ref="N21:N27" si="5">M21/L21</f>
        <v>76.959220987991415</v>
      </c>
      <c r="O21" s="137">
        <f t="shared" ref="O21:O27" si="6">L21-I21</f>
        <v>0</v>
      </c>
      <c r="P21" s="138">
        <f t="shared" ref="P21:P27" si="7">N21-K21</f>
        <v>-8.286680651352853</v>
      </c>
      <c r="Q21" s="139">
        <f t="shared" ref="Q21:Q27" si="8">N21/K21</f>
        <v>0.90279086158989919</v>
      </c>
      <c r="R21" s="304"/>
      <c r="S21" s="140">
        <v>0.20833333333333334</v>
      </c>
      <c r="T21" s="141">
        <v>0.59954861111111113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10</v>
      </c>
      <c r="AD21" s="178">
        <f>SUM(AD5:AD20)</f>
        <v>0</v>
      </c>
      <c r="AE21" s="166">
        <f t="shared" ref="AE21:AE27" si="9">M21-J21</f>
        <v>-168.49583991084114</v>
      </c>
      <c r="AF21" s="139">
        <f t="shared" ref="AF21:AF27" si="10">M21/J21</f>
        <v>0.9027908615898993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1998</v>
      </c>
      <c r="G22" s="146">
        <f t="shared" ref="G22:G27" si="11">E22*F22</f>
        <v>72827.100000000006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1896.8483422374979</v>
      </c>
      <c r="N22" s="150">
        <f t="shared" si="5"/>
        <v>94.842417111874894</v>
      </c>
      <c r="O22" s="152">
        <f t="shared" si="6"/>
        <v>0</v>
      </c>
      <c r="P22" s="153">
        <f t="shared" si="7"/>
        <v>-10.157582888125106</v>
      </c>
      <c r="Q22" s="154">
        <f t="shared" si="8"/>
        <v>0.90326111535118947</v>
      </c>
      <c r="R22" s="302">
        <f>Q38</f>
        <v>0.90372458367875919</v>
      </c>
      <c r="S22" s="155">
        <v>0.20833333333333334</v>
      </c>
      <c r="T22" s="156">
        <v>0.25221064814814814</v>
      </c>
      <c r="U22" s="157"/>
      <c r="V22" s="158">
        <v>63.199570218982871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-203.15165776250205</v>
      </c>
      <c r="AF22" s="154">
        <f t="shared" si="10"/>
        <v>0.90326111535118947</v>
      </c>
      <c r="AG22" s="374">
        <f>AF38</f>
        <v>0.9111933818909802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1097</v>
      </c>
      <c r="G23" s="101">
        <f t="shared" si="11"/>
        <v>56429.68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03"/>
      <c r="S23" s="46">
        <v>0.25555555555555554</v>
      </c>
      <c r="T23" s="47">
        <v>0.28091435185185182</v>
      </c>
      <c r="U23" s="109">
        <v>4.8166666666666469</v>
      </c>
      <c r="V23" s="110">
        <v>36.518565316432472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1381</v>
      </c>
      <c r="G24" s="101">
        <f t="shared" si="11"/>
        <v>59769.68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1627.1249246155503</v>
      </c>
      <c r="N24" s="104">
        <f t="shared" si="5"/>
        <v>77.482139267407163</v>
      </c>
      <c r="O24" s="106">
        <f t="shared" si="6"/>
        <v>0</v>
      </c>
      <c r="P24" s="107">
        <f t="shared" si="7"/>
        <v>-8.232146446878545</v>
      </c>
      <c r="Q24" s="108">
        <f t="shared" si="8"/>
        <v>0.9039582914530836</v>
      </c>
      <c r="R24" s="303"/>
      <c r="S24" s="46">
        <v>0.28402777777777777</v>
      </c>
      <c r="T24" s="47">
        <v>0.31938657407407406</v>
      </c>
      <c r="U24" s="109">
        <v>5</v>
      </c>
      <c r="V24" s="110">
        <v>50.924178436746509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-172.8750753844497</v>
      </c>
      <c r="AF24" s="108">
        <f t="shared" si="10"/>
        <v>0.90395829145308348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3109</v>
      </c>
      <c r="G25" s="101">
        <f t="shared" si="11"/>
        <v>189928.81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1804.620829732243</v>
      </c>
      <c r="N25" s="104">
        <f t="shared" si="5"/>
        <v>90.231041486612156</v>
      </c>
      <c r="O25" s="106">
        <f t="shared" si="6"/>
        <v>0</v>
      </c>
      <c r="P25" s="107">
        <f t="shared" si="7"/>
        <v>-9.7689585133878438</v>
      </c>
      <c r="Q25" s="108">
        <f t="shared" si="8"/>
        <v>0.90231041486612151</v>
      </c>
      <c r="R25" s="303"/>
      <c r="S25" s="46">
        <v>0.32291666666666663</v>
      </c>
      <c r="T25" s="47">
        <v>0.39469907407407401</v>
      </c>
      <c r="U25" s="109">
        <v>5.083333333333302</v>
      </c>
      <c r="V25" s="110">
        <v>103.36797454991003</v>
      </c>
      <c r="W25" s="111"/>
      <c r="X25" s="114"/>
      <c r="Y25" s="12"/>
      <c r="Z25" s="196"/>
      <c r="AA25" s="294"/>
      <c r="AB25" s="295"/>
      <c r="AC25" s="12">
        <v>1</v>
      </c>
      <c r="AD25" s="196"/>
      <c r="AE25" s="115">
        <f t="shared" si="9"/>
        <v>-195.37917026775699</v>
      </c>
      <c r="AF25" s="108">
        <f t="shared" si="10"/>
        <v>0.90231041486612151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3124</v>
      </c>
      <c r="G26" s="101">
        <f t="shared" si="11"/>
        <v>167946.23999999999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1805.4443887848201</v>
      </c>
      <c r="N26" s="104">
        <f t="shared" si="5"/>
        <v>90.272219439241013</v>
      </c>
      <c r="O26" s="106">
        <f t="shared" si="6"/>
        <v>0</v>
      </c>
      <c r="P26" s="107">
        <f t="shared" si="7"/>
        <v>-9.7277805607589869</v>
      </c>
      <c r="Q26" s="108">
        <f t="shared" si="8"/>
        <v>0.90272219439241008</v>
      </c>
      <c r="R26" s="303"/>
      <c r="S26" s="46">
        <v>0.39791666666666659</v>
      </c>
      <c r="T26" s="47">
        <v>0.47001157407407401</v>
      </c>
      <c r="U26" s="109">
        <v>4.6333333333333115</v>
      </c>
      <c r="V26" s="110">
        <v>103.8193151582803</v>
      </c>
      <c r="W26" s="111">
        <v>0.47001157407407401</v>
      </c>
      <c r="X26" s="114">
        <v>0.50833333333333319</v>
      </c>
      <c r="Y26" s="12"/>
      <c r="Z26" s="196"/>
      <c r="AA26" s="294"/>
      <c r="AB26" s="295"/>
      <c r="AC26" s="12">
        <v>1</v>
      </c>
      <c r="AD26" s="196"/>
      <c r="AE26" s="115">
        <f t="shared" si="9"/>
        <v>-194.55561121517985</v>
      </c>
      <c r="AF26" s="108">
        <f t="shared" si="10"/>
        <v>0.90272219439241008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2065</v>
      </c>
      <c r="G27" s="119">
        <f t="shared" si="11"/>
        <v>61888.049999999996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0.50833333333333319</v>
      </c>
      <c r="T27" s="118">
        <v>0.5410879629629628</v>
      </c>
      <c r="U27" s="109">
        <v>55.183333333333223</v>
      </c>
      <c r="V27" s="110">
        <v>47.170626349892011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1927.1740026994232</v>
      </c>
      <c r="N38" s="136">
        <f t="shared" ref="N38:N44" si="16">M38/L38</f>
        <v>94.779049313086389</v>
      </c>
      <c r="O38" s="137">
        <f t="shared" ref="O38:O44" si="17">L38-I38</f>
        <v>0.1666666666666643</v>
      </c>
      <c r="P38" s="138">
        <f t="shared" ref="P38:P44" si="18">N38-K38</f>
        <v>-10.096983744764842</v>
      </c>
      <c r="Q38" s="139">
        <f t="shared" ref="Q38:Q44" si="19">N38/K38</f>
        <v>0.90372458367875919</v>
      </c>
      <c r="R38" s="304"/>
      <c r="S38" s="140">
        <v>0.20833333333333334</v>
      </c>
      <c r="T38" s="141">
        <v>0.5410879629629628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4</v>
      </c>
      <c r="AD38" s="178">
        <f>SUM(AD22:AD37)</f>
        <v>0</v>
      </c>
      <c r="AE38" s="166">
        <f t="shared" ref="AE38:AE44" si="20">M38-J38</f>
        <v>-187.82599730057677</v>
      </c>
      <c r="AF38" s="139">
        <f t="shared" ref="AF38:AF44" si="21">M38/J38</f>
        <v>0.9111933818909802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2332</v>
      </c>
      <c r="G39" s="146">
        <f t="shared" ref="G39:G44" si="22">E39*F39</f>
        <v>166854.6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1805.2185926713989</v>
      </c>
      <c r="N39" s="150">
        <f t="shared" si="16"/>
        <v>82.05539057597268</v>
      </c>
      <c r="O39" s="152">
        <f t="shared" si="17"/>
        <v>0</v>
      </c>
      <c r="P39" s="153">
        <f t="shared" si="18"/>
        <v>-8.8537003331182262</v>
      </c>
      <c r="Q39" s="154">
        <f t="shared" si="19"/>
        <v>0.90260929633569953</v>
      </c>
      <c r="R39" s="302">
        <f>Q55</f>
        <v>0.90294064629736936</v>
      </c>
      <c r="S39" s="155">
        <v>0.20833333333333334</v>
      </c>
      <c r="T39" s="156">
        <v>0.26215277777777779</v>
      </c>
      <c r="U39" s="157"/>
      <c r="V39" s="158">
        <v>77.508618938465261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-194.78140732860106</v>
      </c>
      <c r="AF39" s="154">
        <f t="shared" si="21"/>
        <v>0.90260929633569942</v>
      </c>
      <c r="AG39" s="307">
        <f>AF55</f>
        <v>0.90294064629736948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2497</v>
      </c>
      <c r="G40" s="101">
        <f t="shared" si="22"/>
        <v>148671.38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1807.8144544876118</v>
      </c>
      <c r="N40" s="104">
        <f t="shared" si="16"/>
        <v>78.600628455983127</v>
      </c>
      <c r="O40" s="106">
        <f t="shared" si="17"/>
        <v>0</v>
      </c>
      <c r="P40" s="107">
        <f t="shared" si="18"/>
        <v>-8.3558932831473101</v>
      </c>
      <c r="Q40" s="108">
        <f t="shared" si="19"/>
        <v>0.9039072272438059</v>
      </c>
      <c r="R40" s="303"/>
      <c r="S40" s="46">
        <v>0.26597222222222222</v>
      </c>
      <c r="T40" s="47">
        <v>0.32351851851851854</v>
      </c>
      <c r="U40" s="109">
        <v>5.4999999999999805</v>
      </c>
      <c r="V40" s="110">
        <v>82.873549123415671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20"/>
        <v>-192.18554551238822</v>
      </c>
      <c r="AF40" s="108">
        <f t="shared" si="21"/>
        <v>0.9039072272438059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1489</v>
      </c>
      <c r="G41" s="101">
        <f t="shared" si="22"/>
        <v>95176.88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1808.36657418799</v>
      </c>
      <c r="N41" s="104">
        <f t="shared" si="16"/>
        <v>75.34860725783291</v>
      </c>
      <c r="O41" s="106">
        <f t="shared" si="17"/>
        <v>0</v>
      </c>
      <c r="P41" s="107">
        <f t="shared" si="18"/>
        <v>-7.9847260755004186</v>
      </c>
      <c r="Q41" s="108">
        <f t="shared" si="19"/>
        <v>0.90418328709399498</v>
      </c>
      <c r="R41" s="303"/>
      <c r="S41" s="46">
        <v>0.3263888888888889</v>
      </c>
      <c r="T41" s="47">
        <v>0.36069444444444443</v>
      </c>
      <c r="U41" s="109">
        <v>5</v>
      </c>
      <c r="V41" s="110">
        <v>49.403700154166089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-191.63342581201005</v>
      </c>
      <c r="AF41" s="108">
        <f t="shared" si="21"/>
        <v>0.90418328709399498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1189</v>
      </c>
      <c r="G42" s="101">
        <f t="shared" si="22"/>
        <v>82350.14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1801.9883548287294</v>
      </c>
      <c r="N42" s="104">
        <f t="shared" si="16"/>
        <v>75.082848117863719</v>
      </c>
      <c r="O42" s="106">
        <f t="shared" si="17"/>
        <v>0</v>
      </c>
      <c r="P42" s="107">
        <f t="shared" si="18"/>
        <v>-8.2504852154696096</v>
      </c>
      <c r="Q42" s="108">
        <f t="shared" si="19"/>
        <v>0.90099417741436472</v>
      </c>
      <c r="R42" s="303"/>
      <c r="S42" s="46">
        <v>0.36458333333333331</v>
      </c>
      <c r="T42" s="47">
        <v>0.39207175925925924</v>
      </c>
      <c r="U42" s="109">
        <v>5.5999999999999961</v>
      </c>
      <c r="V42" s="110">
        <v>39.589601014253248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-198.01164517127063</v>
      </c>
      <c r="AF42" s="108">
        <f t="shared" si="21"/>
        <v>0.90099417741436472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1879</v>
      </c>
      <c r="G43" s="101">
        <f t="shared" si="22"/>
        <v>129951.64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1806.3503980056707</v>
      </c>
      <c r="N43" s="104">
        <f t="shared" si="16"/>
        <v>75.264599916902952</v>
      </c>
      <c r="O43" s="106">
        <f t="shared" si="17"/>
        <v>0</v>
      </c>
      <c r="P43" s="107">
        <f t="shared" si="18"/>
        <v>-8.0687334164303763</v>
      </c>
      <c r="Q43" s="108">
        <f t="shared" si="19"/>
        <v>0.90317519900283549</v>
      </c>
      <c r="R43" s="303"/>
      <c r="S43" s="46">
        <v>0.39583333333333331</v>
      </c>
      <c r="T43" s="47">
        <v>0.43916666666666665</v>
      </c>
      <c r="U43" s="109">
        <v>5.4166666666666607</v>
      </c>
      <c r="V43" s="110">
        <v>62.413139845111083</v>
      </c>
      <c r="W43" s="111">
        <v>0.43916666666666665</v>
      </c>
      <c r="X43" s="114">
        <v>0.47777777777777775</v>
      </c>
      <c r="Y43" s="12"/>
      <c r="Z43" s="196"/>
      <c r="AA43" s="294"/>
      <c r="AB43" s="295"/>
      <c r="AC43" s="12">
        <v>1</v>
      </c>
      <c r="AD43" s="196"/>
      <c r="AE43" s="115">
        <f t="shared" si="20"/>
        <v>-193.64960199432926</v>
      </c>
      <c r="AF43" s="108">
        <f t="shared" si="21"/>
        <v>0.90317519900283538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3330</v>
      </c>
      <c r="G44" s="119">
        <f t="shared" si="22"/>
        <v>195371.1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1805.5493813870341</v>
      </c>
      <c r="N44" s="104">
        <f t="shared" si="16"/>
        <v>78.502147016827578</v>
      </c>
      <c r="O44" s="106">
        <f t="shared" si="17"/>
        <v>0</v>
      </c>
      <c r="P44" s="107">
        <f t="shared" si="18"/>
        <v>-8.4543747223028589</v>
      </c>
      <c r="Q44" s="108">
        <f t="shared" si="19"/>
        <v>0.90277469069351712</v>
      </c>
      <c r="R44" s="303"/>
      <c r="S44" s="46">
        <v>0.47777777777777775</v>
      </c>
      <c r="T44" s="118">
        <v>0.55461805555555554</v>
      </c>
      <c r="U44" s="109">
        <v>55.59999999999998</v>
      </c>
      <c r="V44" s="110">
        <v>110.6588399407345</v>
      </c>
      <c r="W44" s="111"/>
      <c r="X44" s="114"/>
      <c r="Y44" s="12"/>
      <c r="Z44" s="196"/>
      <c r="AA44" s="294"/>
      <c r="AB44" s="295"/>
      <c r="AC44" s="12">
        <v>2</v>
      </c>
      <c r="AD44" s="196"/>
      <c r="AE44" s="115">
        <f t="shared" si="20"/>
        <v>-194.45061861296585</v>
      </c>
      <c r="AF44" s="108">
        <f t="shared" si="21"/>
        <v>0.90277469069351712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1805.8812925947389</v>
      </c>
      <c r="N55" s="136">
        <f t="shared" ref="N55:N62" si="27">M55/L55</f>
        <v>77.394912539774523</v>
      </c>
      <c r="O55" s="137">
        <f t="shared" ref="O55:O62" si="28">L55-I55</f>
        <v>0</v>
      </c>
      <c r="P55" s="138">
        <f t="shared" ref="P55:P62" si="29">N55-K55</f>
        <v>-8.319373174511199</v>
      </c>
      <c r="Q55" s="139">
        <f t="shared" ref="Q55:Q62" si="30">N55/K55</f>
        <v>0.90294064629736936</v>
      </c>
      <c r="R55" s="304"/>
      <c r="S55" s="140">
        <v>0.20833333333333334</v>
      </c>
      <c r="T55" s="141">
        <v>0.55461805555555554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9</v>
      </c>
      <c r="AD55" s="189">
        <f>SUM(AD39:AD54)</f>
        <v>0</v>
      </c>
      <c r="AE55" s="166">
        <f t="shared" ref="AE55:AE62" si="31">M55-J55</f>
        <v>-194.11870740526115</v>
      </c>
      <c r="AF55" s="139">
        <f t="shared" ref="AF55:AF62" si="32">M55/J55</f>
        <v>0.90294064629736948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1717</v>
      </c>
      <c r="G56" s="146">
        <f t="shared" ref="G56:G62" si="33">E56*F56</f>
        <v>49552.62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3191.7629075900904</v>
      </c>
      <c r="N56" s="150">
        <f t="shared" si="27"/>
        <v>177.32016153278281</v>
      </c>
      <c r="O56" s="152">
        <f t="shared" si="28"/>
        <v>0</v>
      </c>
      <c r="P56" s="153">
        <f t="shared" si="29"/>
        <v>-22.679838467217195</v>
      </c>
      <c r="Q56" s="154">
        <f t="shared" si="30"/>
        <v>0.88660080766391403</v>
      </c>
      <c r="R56" s="302">
        <f>Q72</f>
        <v>0.90151614672581171</v>
      </c>
      <c r="S56" s="155">
        <v>0.25</v>
      </c>
      <c r="T56" s="156">
        <v>0.27240740740740743</v>
      </c>
      <c r="U56" s="157"/>
      <c r="V56" s="158">
        <v>32.276833518873197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-408.23709240990956</v>
      </c>
      <c r="AF56" s="154">
        <f t="shared" si="32"/>
        <v>0.88660080766391403</v>
      </c>
      <c r="AG56" s="307">
        <f>AF72</f>
        <v>0.90151614672581171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1378</v>
      </c>
      <c r="G57" s="101">
        <f t="shared" si="33"/>
        <v>50613.939999999995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3192.1379881083044</v>
      </c>
      <c r="N57" s="104">
        <f t="shared" si="27"/>
        <v>152.00657086230021</v>
      </c>
      <c r="O57" s="106">
        <f t="shared" si="28"/>
        <v>0</v>
      </c>
      <c r="P57" s="107">
        <f t="shared" si="29"/>
        <v>-19.422000566271208</v>
      </c>
      <c r="Q57" s="108">
        <f t="shared" si="30"/>
        <v>0.88670499669675129</v>
      </c>
      <c r="R57" s="303"/>
      <c r="S57" s="46">
        <v>0.27569444444444441</v>
      </c>
      <c r="T57" s="47">
        <v>0.2936805555555555</v>
      </c>
      <c r="U57" s="109">
        <v>4.7333333333332472</v>
      </c>
      <c r="V57" s="110">
        <v>25.901135949638899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-407.8620118916956</v>
      </c>
      <c r="AF57" s="108">
        <f t="shared" si="32"/>
        <v>0.88670499669675118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1813</v>
      </c>
      <c r="G58" s="101">
        <f t="shared" si="33"/>
        <v>79699.48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3272.3970040511458</v>
      </c>
      <c r="N58" s="104">
        <f t="shared" si="27"/>
        <v>142.27813061091939</v>
      </c>
      <c r="O58" s="106">
        <f t="shared" si="28"/>
        <v>0</v>
      </c>
      <c r="P58" s="107">
        <f t="shared" si="29"/>
        <v>-14.243608519515391</v>
      </c>
      <c r="Q58" s="108">
        <f t="shared" si="30"/>
        <v>0.90899916779198497</v>
      </c>
      <c r="R58" s="303"/>
      <c r="S58" s="46">
        <v>0.29652777777777772</v>
      </c>
      <c r="T58" s="47">
        <v>0.31960648148148141</v>
      </c>
      <c r="U58" s="109">
        <v>5</v>
      </c>
      <c r="V58" s="110">
        <v>33.241687932525629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-327.60299594885419</v>
      </c>
      <c r="AF58" s="108">
        <f t="shared" si="32"/>
        <v>0.90899916779198497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1328</v>
      </c>
      <c r="G59" s="101">
        <f t="shared" si="33"/>
        <v>62323.040000000001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3262.2108059526972</v>
      </c>
      <c r="N59" s="104">
        <f t="shared" si="27"/>
        <v>141.83525243272598</v>
      </c>
      <c r="O59" s="106">
        <f t="shared" si="28"/>
        <v>0</v>
      </c>
      <c r="P59" s="107">
        <f t="shared" si="29"/>
        <v>-14.686486697708801</v>
      </c>
      <c r="Q59" s="108">
        <f t="shared" si="30"/>
        <v>0.90616966832019374</v>
      </c>
      <c r="R59" s="303"/>
      <c r="S59" s="46">
        <v>0.32291666666666657</v>
      </c>
      <c r="T59" s="47">
        <v>0.3398726851851851</v>
      </c>
      <c r="U59" s="109">
        <v>4.7666666666666391</v>
      </c>
      <c r="V59" s="110">
        <v>24.425153596635891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-337.78919404730277</v>
      </c>
      <c r="AF59" s="198">
        <f t="shared" si="32"/>
        <v>0.90616966832019363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2693</v>
      </c>
      <c r="G60" s="101">
        <f t="shared" si="33"/>
        <v>98913.889999999985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3263.5381917882173</v>
      </c>
      <c r="N60" s="104">
        <f t="shared" si="27"/>
        <v>171.76516798885353</v>
      </c>
      <c r="O60" s="106">
        <f t="shared" si="28"/>
        <v>0</v>
      </c>
      <c r="P60" s="107">
        <f t="shared" si="29"/>
        <v>-17.708516221672795</v>
      </c>
      <c r="Q60" s="108">
        <f t="shared" si="30"/>
        <v>0.90653838660783803</v>
      </c>
      <c r="R60" s="303"/>
      <c r="S60" s="46">
        <v>0.34374999999999989</v>
      </c>
      <c r="T60" s="47">
        <v>0.37812499999999988</v>
      </c>
      <c r="U60" s="109">
        <v>5.5833333333333002</v>
      </c>
      <c r="V60" s="110">
        <v>49.510681507135708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-336.46180821178268</v>
      </c>
      <c r="AF60" s="198">
        <f t="shared" si="32"/>
        <v>0.90653838660783814</v>
      </c>
      <c r="AG60" s="308"/>
    </row>
    <row r="61" spans="1:33" ht="15.75" customHeight="1">
      <c r="A61" s="298"/>
      <c r="B61" s="98" t="s">
        <v>195</v>
      </c>
      <c r="C61" s="377" t="s">
        <v>198</v>
      </c>
      <c r="D61" s="377"/>
      <c r="E61" s="99">
        <v>37.799999999999997</v>
      </c>
      <c r="F61" s="103">
        <v>5391</v>
      </c>
      <c r="G61" s="119">
        <f t="shared" si="33"/>
        <v>203779.8</v>
      </c>
      <c r="H61" s="120"/>
      <c r="I61" s="102">
        <v>20</v>
      </c>
      <c r="J61" s="103">
        <v>3600</v>
      </c>
      <c r="K61" s="104">
        <f t="shared" si="35"/>
        <v>180</v>
      </c>
      <c r="L61" s="105">
        <v>20</v>
      </c>
      <c r="M61" s="103">
        <f t="shared" si="34"/>
        <v>3270.9599999999996</v>
      </c>
      <c r="N61" s="104">
        <f t="shared" si="27"/>
        <v>163.54799999999997</v>
      </c>
      <c r="O61" s="106">
        <f t="shared" si="28"/>
        <v>0</v>
      </c>
      <c r="P61" s="107">
        <f t="shared" si="29"/>
        <v>-16.452000000000027</v>
      </c>
      <c r="Q61" s="108">
        <f t="shared" si="30"/>
        <v>0.90859999999999985</v>
      </c>
      <c r="R61" s="303"/>
      <c r="S61" s="46">
        <v>0.38194444444444431</v>
      </c>
      <c r="T61" s="118">
        <v>0.45061342592592579</v>
      </c>
      <c r="U61" s="109">
        <v>5.4999999999999805</v>
      </c>
      <c r="V61" s="110">
        <v>98.888399735857377</v>
      </c>
      <c r="W61" s="111">
        <v>0.45061342592592579</v>
      </c>
      <c r="X61" s="114">
        <v>0.48888888888888871</v>
      </c>
      <c r="Y61" s="12"/>
      <c r="Z61" s="196"/>
      <c r="AA61" s="294"/>
      <c r="AB61" s="295"/>
      <c r="AC61" s="12">
        <v>2</v>
      </c>
      <c r="AD61" s="196"/>
      <c r="AE61" s="197">
        <f t="shared" si="31"/>
        <v>-329.04000000000042</v>
      </c>
      <c r="AF61" s="198">
        <f t="shared" si="32"/>
        <v>0.90859999999999985</v>
      </c>
      <c r="AG61" s="308"/>
    </row>
    <row r="62" spans="1:33" ht="15.75" customHeight="1">
      <c r="A62" s="298"/>
      <c r="B62" s="98" t="s">
        <v>195</v>
      </c>
      <c r="C62" s="377" t="s">
        <v>197</v>
      </c>
      <c r="D62" s="377"/>
      <c r="E62" s="99">
        <v>38.479999999999997</v>
      </c>
      <c r="F62" s="103">
        <v>3669</v>
      </c>
      <c r="G62" s="119">
        <f t="shared" si="33"/>
        <v>141183.12</v>
      </c>
      <c r="H62" s="60"/>
      <c r="I62" s="102">
        <v>19</v>
      </c>
      <c r="J62" s="103">
        <v>3600</v>
      </c>
      <c r="K62" s="104">
        <f t="shared" si="35"/>
        <v>189.47368421052633</v>
      </c>
      <c r="L62" s="105">
        <v>19</v>
      </c>
      <c r="M62" s="103">
        <f t="shared" si="34"/>
        <v>3265.1999999999966</v>
      </c>
      <c r="N62" s="104">
        <f t="shared" si="27"/>
        <v>171.85263157894718</v>
      </c>
      <c r="O62" s="121">
        <f t="shared" si="28"/>
        <v>0</v>
      </c>
      <c r="P62" s="122">
        <f t="shared" si="29"/>
        <v>-17.621052631579147</v>
      </c>
      <c r="Q62" s="123">
        <f t="shared" si="30"/>
        <v>0.90699999999999892</v>
      </c>
      <c r="R62" s="303"/>
      <c r="S62" s="46">
        <v>0.48888888888888871</v>
      </c>
      <c r="T62" s="118">
        <v>0.53570601851851829</v>
      </c>
      <c r="U62" s="109">
        <v>55.116666666666596</v>
      </c>
      <c r="V62" s="110">
        <v>67.420066152150014</v>
      </c>
      <c r="W62" s="111"/>
      <c r="X62" s="114"/>
      <c r="Y62" s="12"/>
      <c r="Z62" s="196"/>
      <c r="AA62" s="294"/>
      <c r="AB62" s="295"/>
      <c r="AC62" s="12">
        <v>1</v>
      </c>
      <c r="AD62" s="196"/>
      <c r="AE62" s="197">
        <f t="shared" si="31"/>
        <v>-334.80000000000337</v>
      </c>
      <c r="AF62" s="198">
        <f t="shared" si="32"/>
        <v>0.90699999999999903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5" si="37">J72/I72</f>
        <v>176.22377622377624</v>
      </c>
      <c r="L72" s="134">
        <f t="shared" ref="L72:M72" si="38">AVERAGE(L56:L71)</f>
        <v>20.428571428571427</v>
      </c>
      <c r="M72" s="135">
        <f t="shared" si="38"/>
        <v>3245.458128212922</v>
      </c>
      <c r="N72" s="136">
        <f>M72/L72</f>
        <v>158.86857970273047</v>
      </c>
      <c r="O72" s="137">
        <f>L72-I72</f>
        <v>0</v>
      </c>
      <c r="P72" s="138">
        <f>N72-K72</f>
        <v>-17.355196521045769</v>
      </c>
      <c r="Q72" s="139">
        <f>N72/K72</f>
        <v>0.90151614672581171</v>
      </c>
      <c r="R72" s="304"/>
      <c r="S72" s="140">
        <v>0.25</v>
      </c>
      <c r="T72" s="141">
        <v>0.53570601851851829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8</v>
      </c>
      <c r="AD72" s="189">
        <f>SUM(AD56:AD71)</f>
        <v>0</v>
      </c>
      <c r="AE72" s="166">
        <f>M72-J72</f>
        <v>-354.54187178707798</v>
      </c>
      <c r="AF72" s="139">
        <f>M72/J72</f>
        <v>0.90151614672581171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609</v>
      </c>
      <c r="G73" s="119">
        <f t="shared" ref="G73:G75" si="39">E73*F73</f>
        <v>14341.95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2260.60137019384</v>
      </c>
      <c r="N73" s="104">
        <f>M73/L73</f>
        <v>376.76689503230665</v>
      </c>
      <c r="O73" s="106">
        <f>L73-I73</f>
        <v>0</v>
      </c>
      <c r="P73" s="107">
        <f>N73-K73</f>
        <v>-39.899771634360036</v>
      </c>
      <c r="Q73" s="108">
        <f>N73/K73</f>
        <v>0.90424054807753595</v>
      </c>
      <c r="R73" s="302">
        <f>Q89</f>
        <v>0.90472694123122466</v>
      </c>
      <c r="S73" s="46">
        <v>0.36319444444444438</v>
      </c>
      <c r="T73" s="118">
        <v>0.37440972222222213</v>
      </c>
      <c r="U73" s="109">
        <v>5.3166666666666451</v>
      </c>
      <c r="V73" s="110">
        <v>16.16384050800907</v>
      </c>
      <c r="W73" s="111"/>
      <c r="X73" s="114"/>
      <c r="Y73" s="12"/>
      <c r="Z73" s="196"/>
      <c r="AA73" s="305"/>
      <c r="AB73" s="306"/>
      <c r="AC73" s="12">
        <v>0</v>
      </c>
      <c r="AD73" s="196"/>
      <c r="AE73" s="113">
        <f>M73-J73</f>
        <v>-239.39862980615999</v>
      </c>
      <c r="AF73" s="154">
        <f>M73/J73</f>
        <v>0.90424054807753595</v>
      </c>
      <c r="AG73" s="307">
        <f>AF89</f>
        <v>0.90472694123122455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2296</v>
      </c>
      <c r="G74" s="119">
        <f t="shared" si="39"/>
        <v>53244.240000000005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2260.3714754247821</v>
      </c>
      <c r="N74" s="104">
        <f>M74/L74</f>
        <v>376.72857923746369</v>
      </c>
      <c r="O74" s="121">
        <f>L74-I74</f>
        <v>0</v>
      </c>
      <c r="P74" s="122">
        <f>N74-K74</f>
        <v>-39.938087429202994</v>
      </c>
      <c r="Q74" s="123">
        <f>N74/K74</f>
        <v>0.90414859016991278</v>
      </c>
      <c r="R74" s="303"/>
      <c r="S74" s="46">
        <v>0.37777777777777771</v>
      </c>
      <c r="T74" s="118">
        <v>0.42009259259259252</v>
      </c>
      <c r="U74" s="109">
        <v>4.8500000000000387</v>
      </c>
      <c r="V74" s="110">
        <v>60.945734582901395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-239.62852457521785</v>
      </c>
      <c r="AF74" s="108">
        <f>M74/J74</f>
        <v>0.90414859016991289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2888</v>
      </c>
      <c r="G75" s="119">
        <f t="shared" si="39"/>
        <v>103650.32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2963.8331391872985</v>
      </c>
      <c r="N75" s="104">
        <f>M75/L75</f>
        <v>592.76662783745974</v>
      </c>
      <c r="O75" s="121">
        <f>L75-I75</f>
        <v>0</v>
      </c>
      <c r="P75" s="122">
        <f>N75-K75</f>
        <v>-61.833372162540286</v>
      </c>
      <c r="Q75" s="123">
        <f>N75/K75</f>
        <v>0.90554021973336341</v>
      </c>
      <c r="R75" s="303"/>
      <c r="S75" s="46">
        <v>0.42291666666666661</v>
      </c>
      <c r="T75" s="118">
        <v>0.4635069444444444</v>
      </c>
      <c r="U75" s="109">
        <v>5</v>
      </c>
      <c r="V75" s="110">
        <v>58.464829787116308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-309.16686081270154</v>
      </c>
      <c r="AF75" s="108">
        <f>M75/J75</f>
        <v>0.90554021973336341</v>
      </c>
      <c r="AG75" s="308"/>
    </row>
    <row r="76" spans="1:33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12"/>
      <c r="Z76" s="196"/>
      <c r="AA76" s="294"/>
      <c r="AB76" s="295"/>
      <c r="AC76" s="12"/>
      <c r="AD76" s="196"/>
      <c r="AE76" s="115"/>
      <c r="AF76" s="108"/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5.666666666666667</v>
      </c>
      <c r="J89" s="135">
        <f t="shared" si="40"/>
        <v>2757.6666666666665</v>
      </c>
      <c r="K89" s="136">
        <f t="shared" ref="K89" si="41">J89/I89</f>
        <v>486.64705882352933</v>
      </c>
      <c r="L89" s="134">
        <f t="shared" ref="L89:M89" si="42">AVERAGE(L73:L88)</f>
        <v>5.666666666666667</v>
      </c>
      <c r="M89" s="135">
        <f t="shared" si="42"/>
        <v>2494.9353282686402</v>
      </c>
      <c r="N89" s="136">
        <f>M89/L89</f>
        <v>440.28270498858353</v>
      </c>
      <c r="O89" s="137">
        <f>L89-I89</f>
        <v>0</v>
      </c>
      <c r="P89" s="138">
        <f>N89-K89</f>
        <v>-46.364353834945803</v>
      </c>
      <c r="Q89" s="139">
        <f>N89/K89</f>
        <v>0.90472694123122466</v>
      </c>
      <c r="R89" s="304"/>
      <c r="S89" s="140">
        <v>0.25</v>
      </c>
      <c r="T89" s="141">
        <v>0.4635069444444444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-262.73133839802631</v>
      </c>
      <c r="AF89" s="139">
        <f>M89/J89</f>
        <v>0.90472694123122455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2075</v>
      </c>
      <c r="G90" s="146">
        <f t="shared" ref="G90:G91" si="43">E90*F90</f>
        <v>32183.25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3793.0633729415749</v>
      </c>
      <c r="N90" s="150">
        <f>M90/L90</f>
        <v>632.17722882359578</v>
      </c>
      <c r="O90" s="152">
        <f>L90-I90</f>
        <v>0</v>
      </c>
      <c r="P90" s="153">
        <f>N90-K90</f>
        <v>-67.822771176404217</v>
      </c>
      <c r="Q90" s="154">
        <f>N90/K90</f>
        <v>0.90311032689085113</v>
      </c>
      <c r="R90" s="302">
        <f>Q106</f>
        <v>0.90298393802734933</v>
      </c>
      <c r="S90" s="155">
        <v>0.25</v>
      </c>
      <c r="T90" s="156">
        <v>0.27278935185185182</v>
      </c>
      <c r="U90" s="157"/>
      <c r="V90" s="158">
        <v>32.823074058857202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-406.93662705842507</v>
      </c>
      <c r="AF90" s="154">
        <f>M90/J90</f>
        <v>0.90311032689085113</v>
      </c>
      <c r="AG90" s="307">
        <f>AF106</f>
        <v>0.90298393802734933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2090</v>
      </c>
      <c r="G91" s="101">
        <f t="shared" si="43"/>
        <v>31370.899999999998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3792.001706488159</v>
      </c>
      <c r="N91" s="104">
        <f>M91/L91</f>
        <v>632.00028441469317</v>
      </c>
      <c r="O91" s="106">
        <f>L91-I91</f>
        <v>0</v>
      </c>
      <c r="P91" s="107">
        <f>N91-K91</f>
        <v>-67.999715585306831</v>
      </c>
      <c r="Q91" s="108">
        <f>N91/K91</f>
        <v>0.90285754916384742</v>
      </c>
      <c r="R91" s="303"/>
      <c r="S91" s="46">
        <v>0.27638888888888885</v>
      </c>
      <c r="T91" s="47">
        <v>0.29935185185185181</v>
      </c>
      <c r="U91" s="109">
        <v>5.1833333333333176</v>
      </c>
      <c r="V91" s="110">
        <v>33.069605371073315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-407.99829351184098</v>
      </c>
      <c r="AF91" s="108">
        <f>M91/J91</f>
        <v>0.90285754916384742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3792.5325397148672</v>
      </c>
      <c r="N106" s="136">
        <f>M106/L106</f>
        <v>632.08875661914453</v>
      </c>
      <c r="O106" s="137">
        <f>L106-I106</f>
        <v>0</v>
      </c>
      <c r="P106" s="138">
        <f>N106-K106</f>
        <v>-67.911243380855467</v>
      </c>
      <c r="Q106" s="139">
        <f>N106/K106</f>
        <v>0.90298393802734933</v>
      </c>
      <c r="R106" s="304"/>
      <c r="S106" s="140">
        <v>0.25</v>
      </c>
      <c r="T106" s="141">
        <v>0.29935185185185181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-407.4674602851328</v>
      </c>
      <c r="AF106" s="139">
        <f>M106/J106</f>
        <v>0.90298393802734933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1486</v>
      </c>
      <c r="G107" s="146">
        <f t="shared" ref="G107:G109" si="47">E107*F107</f>
        <v>86440.62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1806.2</v>
      </c>
      <c r="N107" s="150">
        <f>M107/L107</f>
        <v>106.24705882352941</v>
      </c>
      <c r="O107" s="152">
        <f>L107-I107</f>
        <v>-1</v>
      </c>
      <c r="P107" s="153">
        <f>N107-K107</f>
        <v>-4.8640522875816998</v>
      </c>
      <c r="Q107" s="154">
        <f>N107/K107</f>
        <v>0.95622352941176469</v>
      </c>
      <c r="R107" s="302">
        <f>Q123</f>
        <v>0.95133988095238087</v>
      </c>
      <c r="S107" s="155">
        <v>0.70833333333333337</v>
      </c>
      <c r="T107" s="156">
        <v>0.74260416666666673</v>
      </c>
      <c r="U107" s="157"/>
      <c r="V107" s="158">
        <v>49.36330417451002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-193.79999999999995</v>
      </c>
      <c r="AF107" s="154">
        <f>M107/J107</f>
        <v>0.90310000000000001</v>
      </c>
      <c r="AG107" s="307">
        <f>AF123</f>
        <v>0.9029666666666667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1682</v>
      </c>
      <c r="G108" s="101">
        <f t="shared" si="47"/>
        <v>85226.94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1806</v>
      </c>
      <c r="N108" s="104">
        <f>M108/L108</f>
        <v>95.05263157894737</v>
      </c>
      <c r="O108" s="106">
        <f>L108-I108</f>
        <v>-1</v>
      </c>
      <c r="P108" s="107">
        <f>N108-K108</f>
        <v>-4.9473684210526301</v>
      </c>
      <c r="Q108" s="108">
        <f>N108/K108</f>
        <v>0.95052631578947366</v>
      </c>
      <c r="R108" s="303"/>
      <c r="S108" s="46">
        <v>0.74652777777777779</v>
      </c>
      <c r="T108" s="47">
        <v>0.78532407407407412</v>
      </c>
      <c r="U108" s="109">
        <v>5.649999999999924</v>
      </c>
      <c r="V108" s="110">
        <v>55.880398671096344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</v>
      </c>
      <c r="AF108" s="108">
        <f>M108/J108</f>
        <v>0.90300000000000002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1478</v>
      </c>
      <c r="G109" s="101">
        <f t="shared" si="47"/>
        <v>84689.4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1805.6000000000001</v>
      </c>
      <c r="N109" s="104">
        <f>M109/L109</f>
        <v>90.28</v>
      </c>
      <c r="O109" s="106">
        <f>L109-I109</f>
        <v>-1</v>
      </c>
      <c r="P109" s="107">
        <f>N109-K109</f>
        <v>-4.9580952380952397</v>
      </c>
      <c r="Q109" s="108">
        <f>N109/K109</f>
        <v>0.94794</v>
      </c>
      <c r="R109" s="303"/>
      <c r="S109" s="46">
        <v>0.78888888888888886</v>
      </c>
      <c r="T109" s="47">
        <v>0.82298611111111108</v>
      </c>
      <c r="U109" s="109">
        <v>5.1333333333332298</v>
      </c>
      <c r="V109" s="110">
        <v>49.113867966326978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-194.39999999999986</v>
      </c>
      <c r="AF109" s="108">
        <f>M109/J109</f>
        <v>0.90280000000000005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04"/>
      <c r="S123" s="140">
        <v>0.70833333333333337</v>
      </c>
      <c r="T123" s="141">
        <v>0.82298611111111108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1963</v>
      </c>
      <c r="G124" s="146">
        <f t="shared" ref="G124:G126" si="55">E124*F124</f>
        <v>93438.8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1804.9015390423558</v>
      </c>
      <c r="N124" s="150">
        <f>M124/L124</f>
        <v>78.473979958363302</v>
      </c>
      <c r="O124" s="152">
        <f>L124-I124</f>
        <v>0</v>
      </c>
      <c r="P124" s="153">
        <f>N124-K124</f>
        <v>-8.4825417807671357</v>
      </c>
      <c r="Q124" s="154">
        <f>N124/K124</f>
        <v>0.90245076952117798</v>
      </c>
      <c r="R124" s="302">
        <f>Q140</f>
        <v>0.90251447055111378</v>
      </c>
      <c r="S124" s="155">
        <v>0.70833333333333337</v>
      </c>
      <c r="T124" s="156">
        <v>0.75364583333333335</v>
      </c>
      <c r="U124" s="157"/>
      <c r="V124" s="158">
        <v>65.255637192537208</v>
      </c>
      <c r="W124" s="95"/>
      <c r="X124" s="96"/>
      <c r="Y124" s="194"/>
      <c r="Z124" s="195"/>
      <c r="AA124" s="305"/>
      <c r="AB124" s="306"/>
      <c r="AC124" s="194">
        <v>1</v>
      </c>
      <c r="AD124" s="195"/>
      <c r="AE124" s="113">
        <f>M124-J124</f>
        <v>-195.09846095764419</v>
      </c>
      <c r="AF124" s="154">
        <f>M124/J124</f>
        <v>0.90245076952117786</v>
      </c>
      <c r="AG124" s="374">
        <f>AF140</f>
        <v>0.90251447055111389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1401</v>
      </c>
      <c r="G125" s="101">
        <f t="shared" si="55"/>
        <v>79674.87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1805.2185642727773</v>
      </c>
      <c r="N125" s="104">
        <f>M125/L125</f>
        <v>78.487763664033793</v>
      </c>
      <c r="O125" s="106">
        <f>L125-I125</f>
        <v>0</v>
      </c>
      <c r="P125" s="107">
        <f>N125-K125</f>
        <v>-8.4687580750966447</v>
      </c>
      <c r="Q125" s="108">
        <f>N125/K125</f>
        <v>0.90260928213638858</v>
      </c>
      <c r="R125" s="303"/>
      <c r="S125" s="46">
        <v>0.75763888888888886</v>
      </c>
      <c r="T125" s="47">
        <v>0.7899652777777777</v>
      </c>
      <c r="U125" s="109">
        <v>5.7499999999999396</v>
      </c>
      <c r="V125" s="110">
        <v>46.564998645392905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-194.78143572722274</v>
      </c>
      <c r="AF125" s="108">
        <f>M125/J125</f>
        <v>0.90260928213638858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1904</v>
      </c>
      <c r="G126" s="101">
        <f t="shared" si="55"/>
        <v>108128.16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1804.9667199915498</v>
      </c>
      <c r="N126" s="104">
        <f>M126/L126</f>
        <v>78.476813912676079</v>
      </c>
      <c r="O126" s="106">
        <f>L126-I126</f>
        <v>0</v>
      </c>
      <c r="P126" s="107">
        <f>N126-K126</f>
        <v>-8.4797078264543586</v>
      </c>
      <c r="Q126" s="108">
        <f>N126/K126</f>
        <v>0.90248335999577489</v>
      </c>
      <c r="R126" s="303"/>
      <c r="S126" s="46">
        <v>0.79305555555555551</v>
      </c>
      <c r="T126" s="47">
        <v>0.8370023148148148</v>
      </c>
      <c r="U126" s="109">
        <v>5</v>
      </c>
      <c r="V126" s="110">
        <v>63.292025683739382</v>
      </c>
      <c r="W126" s="111"/>
      <c r="X126" s="114"/>
      <c r="Y126" s="12"/>
      <c r="Z126" s="196"/>
      <c r="AA126" s="294"/>
      <c r="AB126" s="295"/>
      <c r="AC126" s="12">
        <v>1</v>
      </c>
      <c r="AD126" s="196"/>
      <c r="AE126" s="115">
        <f>M126-J126</f>
        <v>-195.03328000845022</v>
      </c>
      <c r="AF126" s="108">
        <f>M126/J126</f>
        <v>0.90248335999577489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1805.0289411022277</v>
      </c>
      <c r="N140" s="136">
        <f>M140/L140</f>
        <v>78.47951917835772</v>
      </c>
      <c r="O140" s="137">
        <f>L140-I140</f>
        <v>0</v>
      </c>
      <c r="P140" s="138">
        <f>N140-K140</f>
        <v>-8.4770025607727177</v>
      </c>
      <c r="Q140" s="139">
        <f>N140/K140</f>
        <v>0.90251447055111378</v>
      </c>
      <c r="R140" s="304"/>
      <c r="S140" s="140">
        <v>0.70833333333333337</v>
      </c>
      <c r="T140" s="141">
        <v>0.8370023148148148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3</v>
      </c>
      <c r="AD140" s="178">
        <f t="shared" ref="AD140" si="62">SUM(AD124:AD139)</f>
        <v>0</v>
      </c>
      <c r="AE140" s="166">
        <f>M140-J140</f>
        <v>-194.97105889777231</v>
      </c>
      <c r="AF140" s="139">
        <f>M140/J140</f>
        <v>0.90251447055111389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86AD2EF7-D206-4590-8B14-3C812EF1966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71B0-7481-483D-A0B4-7CBDD38855A1}">
  <sheetPr codeName="工作表73">
    <tabColor theme="9" tint="0.59999389629810485"/>
  </sheetPr>
  <dimension ref="B1:AR42"/>
  <sheetViews>
    <sheetView zoomScale="70" zoomScaleNormal="70" workbookViewId="0">
      <selection activeCell="N43" sqref="N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75" t="s">
        <v>0</v>
      </c>
      <c r="C1" s="275"/>
      <c r="D1" s="275"/>
      <c r="E1" s="275"/>
      <c r="F1" s="275"/>
      <c r="G1" s="275"/>
      <c r="H1" s="275"/>
      <c r="I1" s="275"/>
      <c r="J1" s="275"/>
      <c r="K1" s="1"/>
      <c r="L1" s="1"/>
      <c r="M1" s="1"/>
      <c r="N1" s="1"/>
      <c r="O1" s="1"/>
      <c r="P1" s="1"/>
    </row>
    <row r="2" spans="2:34" ht="27.75" customHeight="1">
      <c r="B2" s="276"/>
      <c r="C2" s="276"/>
      <c r="D2" s="276"/>
      <c r="E2" s="276"/>
      <c r="F2" s="276"/>
      <c r="G2" s="276"/>
      <c r="H2" s="276"/>
      <c r="I2" s="276"/>
      <c r="J2" s="27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77" t="s">
        <v>229</v>
      </c>
      <c r="D3" s="278"/>
      <c r="E3" s="3" t="s">
        <v>2</v>
      </c>
      <c r="F3" s="279">
        <f>'0901(18度C)'!D1+'0901(4度C)'!D1</f>
        <v>184538</v>
      </c>
      <c r="G3" s="280"/>
      <c r="H3" s="3" t="s">
        <v>3</v>
      </c>
      <c r="I3" s="281">
        <f>'0901(18度C)'!F1+'0901(4度C)'!F1</f>
        <v>5905912.6800000006</v>
      </c>
      <c r="J3" s="282"/>
      <c r="K3" s="4"/>
      <c r="L3" s="5"/>
      <c r="M3" s="1"/>
      <c r="N3" s="1"/>
      <c r="O3" s="1"/>
      <c r="P3" s="1"/>
    </row>
    <row r="4" spans="2:34" ht="28.5" customHeight="1">
      <c r="B4" s="283" t="s">
        <v>4</v>
      </c>
      <c r="C4" s="263" t="s">
        <v>5</v>
      </c>
      <c r="D4" s="264"/>
      <c r="E4" s="286" t="s">
        <v>6</v>
      </c>
      <c r="F4" s="287"/>
      <c r="G4" s="286" t="s">
        <v>7</v>
      </c>
      <c r="H4" s="287"/>
      <c r="I4" s="286" t="s">
        <v>8</v>
      </c>
      <c r="J4" s="287"/>
      <c r="K4" s="259" t="s">
        <v>9</v>
      </c>
      <c r="L4" s="260"/>
      <c r="M4" s="259" t="s">
        <v>10</v>
      </c>
      <c r="N4" s="260"/>
      <c r="O4" s="261" t="s">
        <v>11</v>
      </c>
      <c r="P4" s="262"/>
      <c r="Q4" s="262" t="s">
        <v>12</v>
      </c>
      <c r="R4" s="262"/>
    </row>
    <row r="5" spans="2:34" ht="28.5" customHeight="1">
      <c r="B5" s="284"/>
      <c r="C5" s="263" t="s">
        <v>13</v>
      </c>
      <c r="D5" s="264"/>
      <c r="E5" s="265" t="s">
        <v>14</v>
      </c>
      <c r="F5" s="266"/>
      <c r="G5" s="267" t="s">
        <v>15</v>
      </c>
      <c r="H5" s="268"/>
      <c r="I5" s="269" t="s">
        <v>16</v>
      </c>
      <c r="J5" s="270"/>
      <c r="K5" s="271" t="s">
        <v>17</v>
      </c>
      <c r="L5" s="272"/>
      <c r="M5" s="273" t="s">
        <v>18</v>
      </c>
      <c r="N5" s="274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84"/>
      <c r="C6" s="263" t="s">
        <v>22</v>
      </c>
      <c r="D6" s="264"/>
      <c r="E6" s="253">
        <f>AVERAGE(D14:O14,D32:X32)</f>
        <v>496.49835889461599</v>
      </c>
      <c r="F6" s="254" t="e">
        <f>AVERAGE(#REF!,D14:K14)</f>
        <v>#REF!</v>
      </c>
      <c r="G6" s="255">
        <f>AVERAGE(D14:K14)</f>
        <v>279.47969640890659</v>
      </c>
      <c r="H6" s="256"/>
      <c r="I6" s="255">
        <f>AVERAGE(L14:O14)</f>
        <v>94.325718496683862</v>
      </c>
      <c r="J6" s="256"/>
      <c r="K6" s="255">
        <f>AVERAGE(D32:O32)</f>
        <v>748.69318181818187</v>
      </c>
      <c r="L6" s="256"/>
      <c r="M6" s="255">
        <f>AVERAGE(P32:X32)</f>
        <v>770.91784989858002</v>
      </c>
      <c r="N6" s="256"/>
      <c r="O6" s="244">
        <f>'0901(4度C)'!Y2</f>
        <v>0</v>
      </c>
      <c r="P6" s="244">
        <f>'0901(4度C)'!Z2</f>
        <v>0</v>
      </c>
      <c r="Q6" s="244">
        <f>'0901(4度C)'!AC2</f>
        <v>44</v>
      </c>
      <c r="R6" s="244">
        <f>'0901(4度C)'!AD2</f>
        <v>0</v>
      </c>
    </row>
    <row r="7" spans="2:34" ht="28.5" customHeight="1">
      <c r="B7" s="284"/>
      <c r="C7" s="247" t="s">
        <v>23</v>
      </c>
      <c r="D7" s="248"/>
      <c r="E7" s="249">
        <f>AVERAGE(D15:O15,D33:X33)</f>
        <v>447.38328854304223</v>
      </c>
      <c r="F7" s="250" t="e">
        <f>AVERAGE(#REF!,D15:K15)</f>
        <v>#REF!</v>
      </c>
      <c r="G7" s="251">
        <f>AVERAGE(D15:K15)</f>
        <v>252.51247629715863</v>
      </c>
      <c r="H7" s="252"/>
      <c r="I7" s="251">
        <f>AVERAGE(L15:O15)</f>
        <v>87.599930396632288</v>
      </c>
      <c r="J7" s="252"/>
      <c r="K7" s="251">
        <f>AVERAGE(D33:O33)</f>
        <v>673.86450275519496</v>
      </c>
      <c r="L7" s="252"/>
      <c r="M7" s="251">
        <f>AVERAGE(P33:X33)</f>
        <v>693.09997177291984</v>
      </c>
      <c r="N7" s="252"/>
      <c r="O7" s="245"/>
      <c r="P7" s="245"/>
      <c r="Q7" s="245"/>
      <c r="R7" s="245"/>
    </row>
    <row r="8" spans="2:34" ht="28.5" customHeight="1">
      <c r="B8" s="285"/>
      <c r="C8" s="247" t="s">
        <v>24</v>
      </c>
      <c r="D8" s="248"/>
      <c r="E8" s="257">
        <f>AVERAGE(D16:O16,D34:X34)</f>
        <v>0.90339708411191466</v>
      </c>
      <c r="F8" s="258" t="e">
        <f>AVERAGE(D16:K16,#REF!)</f>
        <v>#REF!</v>
      </c>
      <c r="G8" s="236">
        <f>AVERAGE(D16:K16)</f>
        <v>0.90316446057837307</v>
      </c>
      <c r="H8" s="237"/>
      <c r="I8" s="236">
        <f>AVERAGE(L16:O16)</f>
        <v>0.92677717575174734</v>
      </c>
      <c r="J8" s="237"/>
      <c r="K8" s="236">
        <f>AVERAGE(D34:O34)</f>
        <v>0.89702935253319516</v>
      </c>
      <c r="L8" s="237"/>
      <c r="M8" s="236">
        <f>AVERAGE(P34:X34)</f>
        <v>0.89842370517103021</v>
      </c>
      <c r="N8" s="237"/>
      <c r="O8" s="246"/>
      <c r="P8" s="246"/>
      <c r="Q8" s="246"/>
      <c r="R8" s="246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4" t="s">
        <v>26</v>
      </c>
      <c r="C11" s="215"/>
      <c r="D11" s="238" t="s">
        <v>27</v>
      </c>
      <c r="E11" s="239"/>
      <c r="F11" s="239"/>
      <c r="G11" s="239"/>
      <c r="H11" s="239"/>
      <c r="I11" s="239"/>
      <c r="J11" s="239"/>
      <c r="K11" s="239"/>
      <c r="L11" s="240" t="s">
        <v>28</v>
      </c>
      <c r="M11" s="241"/>
      <c r="N11" s="241"/>
      <c r="O11" s="242"/>
    </row>
    <row r="12" spans="2:34" ht="17.25" customHeight="1">
      <c r="B12" s="230" t="s">
        <v>29</v>
      </c>
      <c r="C12" s="233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30"/>
      <c r="C13" s="233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43" t="s">
        <v>40</v>
      </c>
      <c r="C14" s="26" t="s">
        <v>41</v>
      </c>
      <c r="D14" s="27" t="s">
        <v>42</v>
      </c>
      <c r="E14" s="28">
        <v>85.245901639344268</v>
      </c>
      <c r="F14" s="28">
        <v>104.87603305785123</v>
      </c>
      <c r="G14" s="28">
        <v>85.714285714285722</v>
      </c>
      <c r="H14" s="28">
        <v>176.22377622377624</v>
      </c>
      <c r="I14" s="28">
        <v>524.81818181818187</v>
      </c>
      <c r="J14" s="28">
        <v>700</v>
      </c>
      <c r="K14" s="29" t="s">
        <v>42</v>
      </c>
      <c r="L14" s="27" t="s">
        <v>42</v>
      </c>
      <c r="M14" s="30">
        <v>101.69491525423729</v>
      </c>
      <c r="N14" s="28">
        <v>86.956521739130437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3"/>
      <c r="C15" s="33" t="s">
        <v>43</v>
      </c>
      <c r="D15" s="34" t="s">
        <v>42</v>
      </c>
      <c r="E15" s="35">
        <v>76.963811151925839</v>
      </c>
      <c r="F15" s="35">
        <v>94.771180460627377</v>
      </c>
      <c r="G15" s="35">
        <v>77.386341111203109</v>
      </c>
      <c r="H15" s="35">
        <v>158.89520938092227</v>
      </c>
      <c r="I15" s="35">
        <v>474.93455905912884</v>
      </c>
      <c r="J15" s="35">
        <v>632.1237566191445</v>
      </c>
      <c r="K15" s="36" t="s">
        <v>42</v>
      </c>
      <c r="L15" s="34" t="s">
        <v>42</v>
      </c>
      <c r="M15" s="204">
        <v>96.746428571428567</v>
      </c>
      <c r="N15" s="35">
        <v>78.453432221835996</v>
      </c>
      <c r="O15" s="37" t="s">
        <v>42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43"/>
      <c r="C16" s="40" t="s">
        <v>44</v>
      </c>
      <c r="D16" s="41" t="s">
        <v>42</v>
      </c>
      <c r="E16" s="42">
        <f t="shared" ref="E16:J16" si="0">E15/E14</f>
        <v>0.90284470774374537</v>
      </c>
      <c r="F16" s="42">
        <f t="shared" si="0"/>
        <v>0.90364955364349198</v>
      </c>
      <c r="G16" s="42">
        <f t="shared" si="0"/>
        <v>0.90284064629736949</v>
      </c>
      <c r="H16" s="42">
        <f t="shared" si="0"/>
        <v>0.9016672595822175</v>
      </c>
      <c r="I16" s="42">
        <f t="shared" si="0"/>
        <v>0.9049506581760639</v>
      </c>
      <c r="J16" s="42">
        <f t="shared" si="0"/>
        <v>0.90303393802734933</v>
      </c>
      <c r="K16" s="43" t="s">
        <v>42</v>
      </c>
      <c r="L16" s="41" t="s">
        <v>42</v>
      </c>
      <c r="M16" s="44">
        <f>M15/M14</f>
        <v>0.95133988095238087</v>
      </c>
      <c r="N16" s="42">
        <f>N15/N14</f>
        <v>0.90221447055111392</v>
      </c>
      <c r="O16" s="45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9" t="s">
        <v>45</v>
      </c>
      <c r="C17" s="13" t="s">
        <v>46</v>
      </c>
      <c r="D17" s="46" t="s">
        <v>42</v>
      </c>
      <c r="E17" s="47">
        <v>0.20833333333333334</v>
      </c>
      <c r="F17" s="47">
        <v>0.20833333333333334</v>
      </c>
      <c r="G17" s="47">
        <v>0.20833333333333334</v>
      </c>
      <c r="H17" s="47">
        <v>0.25</v>
      </c>
      <c r="I17" s="47">
        <v>0.16666666666666666</v>
      </c>
      <c r="J17" s="47">
        <v>0.25</v>
      </c>
      <c r="K17" s="47" t="s">
        <v>42</v>
      </c>
      <c r="L17" s="46" t="s">
        <v>42</v>
      </c>
      <c r="M17" s="48">
        <v>0.70833333333333337</v>
      </c>
      <c r="N17" s="47">
        <v>0.70833333333333337</v>
      </c>
      <c r="O17" s="49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30"/>
      <c r="C18" s="13" t="s">
        <v>47</v>
      </c>
      <c r="D18" s="46" t="s">
        <v>42</v>
      </c>
      <c r="E18" s="47">
        <v>0.61285879629629636</v>
      </c>
      <c r="F18" s="47">
        <v>0.55416666666666659</v>
      </c>
      <c r="G18" s="47">
        <v>0.58520833333333333</v>
      </c>
      <c r="H18" s="47">
        <v>0.54891203703703695</v>
      </c>
      <c r="I18" s="47">
        <v>0.39116898148148149</v>
      </c>
      <c r="J18" s="47">
        <v>0.30224537037037036</v>
      </c>
      <c r="K18" s="47" t="s">
        <v>42</v>
      </c>
      <c r="L18" s="46" t="s">
        <v>42</v>
      </c>
      <c r="M18" s="48">
        <v>0.82452546296296292</v>
      </c>
      <c r="N18" s="47">
        <v>0.85666666666666669</v>
      </c>
      <c r="O18" s="49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31" t="s">
        <v>48</v>
      </c>
      <c r="C19" s="50" t="s">
        <v>49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25"/>
      <c r="AP19" s="25"/>
      <c r="AQ19" s="25"/>
      <c r="AR19" s="25"/>
    </row>
    <row r="20" spans="2:44" ht="17.25" customHeight="1">
      <c r="B20" s="232"/>
      <c r="C20" s="50" t="s">
        <v>50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25"/>
      <c r="AP20" s="25"/>
      <c r="AQ20" s="25"/>
      <c r="AR20" s="25"/>
    </row>
    <row r="21" spans="2:44" ht="17.25" customHeight="1">
      <c r="B21" s="231" t="s">
        <v>51</v>
      </c>
      <c r="C21" s="50" t="s">
        <v>49</v>
      </c>
      <c r="D21" s="53"/>
      <c r="E21" s="51">
        <v>11</v>
      </c>
      <c r="F21" s="51">
        <v>6</v>
      </c>
      <c r="G21" s="51">
        <v>10</v>
      </c>
      <c r="H21" s="51">
        <v>9</v>
      </c>
      <c r="I21" s="51">
        <v>0</v>
      </c>
      <c r="J21" s="51">
        <v>0</v>
      </c>
      <c r="K21" s="52"/>
      <c r="L21" s="53"/>
      <c r="M21" s="54">
        <v>3</v>
      </c>
      <c r="N21" s="51">
        <v>5</v>
      </c>
      <c r="O21" s="55"/>
      <c r="Q21" s="9"/>
      <c r="R21" s="9"/>
      <c r="S21" s="9"/>
      <c r="T21" s="9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25"/>
      <c r="AP21" s="25"/>
      <c r="AQ21" s="25"/>
      <c r="AR21" s="25"/>
    </row>
    <row r="22" spans="2:44" ht="17.25" customHeight="1">
      <c r="B22" s="232"/>
      <c r="C22" s="50" t="s">
        <v>52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25"/>
      <c r="AP22" s="25"/>
      <c r="AQ22" s="25"/>
      <c r="AR22" s="25"/>
    </row>
    <row r="23" spans="2:44" ht="17.25" customHeight="1">
      <c r="B23" s="230" t="s">
        <v>53</v>
      </c>
      <c r="C23" s="233"/>
      <c r="D23" s="56" t="s">
        <v>42</v>
      </c>
      <c r="E23" s="57">
        <v>20.333333333333332</v>
      </c>
      <c r="F23" s="57">
        <v>20.333333333333332</v>
      </c>
      <c r="G23" s="57">
        <v>23.333333333333332</v>
      </c>
      <c r="H23" s="57">
        <v>20.428571428571427</v>
      </c>
      <c r="I23" s="57">
        <v>5.5</v>
      </c>
      <c r="J23" s="57">
        <v>6</v>
      </c>
      <c r="K23" s="58" t="s">
        <v>42</v>
      </c>
      <c r="L23" s="56" t="s">
        <v>42</v>
      </c>
      <c r="M23" s="57">
        <v>18.666666666666668</v>
      </c>
      <c r="N23" s="57">
        <v>23</v>
      </c>
      <c r="O23" s="59" t="s">
        <v>42</v>
      </c>
    </row>
    <row r="24" spans="2:44" ht="17.25" customHeight="1">
      <c r="B24" s="234" t="s">
        <v>54</v>
      </c>
      <c r="C24" s="235"/>
      <c r="D24" s="61" t="s">
        <v>55</v>
      </c>
      <c r="E24" s="62" t="s">
        <v>56</v>
      </c>
      <c r="F24" s="62" t="s">
        <v>56</v>
      </c>
      <c r="G24" s="62" t="s">
        <v>56</v>
      </c>
      <c r="H24" s="62" t="s">
        <v>57</v>
      </c>
      <c r="I24" s="62" t="s">
        <v>58</v>
      </c>
      <c r="J24" s="62" t="s">
        <v>58</v>
      </c>
      <c r="K24" s="63" t="s">
        <v>58</v>
      </c>
      <c r="L24" s="61" t="s">
        <v>55</v>
      </c>
      <c r="M24" s="64" t="s">
        <v>56</v>
      </c>
      <c r="N24" s="62" t="s">
        <v>56</v>
      </c>
      <c r="O24" s="65" t="s">
        <v>56</v>
      </c>
      <c r="W24" s="25"/>
    </row>
    <row r="25" spans="2:44" ht="17.25" customHeight="1">
      <c r="B25" s="234" t="s">
        <v>59</v>
      </c>
      <c r="C25" s="235"/>
      <c r="D25" s="61" t="s">
        <v>58</v>
      </c>
      <c r="E25" s="62"/>
      <c r="F25" s="62"/>
      <c r="G25" s="62"/>
      <c r="H25" s="62" t="s">
        <v>58</v>
      </c>
      <c r="I25" s="62"/>
      <c r="J25" s="62"/>
      <c r="K25" s="63"/>
      <c r="L25" s="14"/>
      <c r="M25" s="17"/>
      <c r="N25" s="62"/>
      <c r="O25" s="65"/>
    </row>
    <row r="26" spans="2:44" ht="17.25" customHeight="1" thickBot="1">
      <c r="B26" s="212" t="s">
        <v>60</v>
      </c>
      <c r="C26" s="213"/>
      <c r="D26" s="68"/>
      <c r="E26" s="69"/>
      <c r="F26" s="70"/>
      <c r="G26" s="70"/>
      <c r="H26" s="69" t="s">
        <v>61</v>
      </c>
      <c r="I26" s="69" t="s">
        <v>62</v>
      </c>
      <c r="J26" s="69"/>
      <c r="K26" s="71" t="s">
        <v>63</v>
      </c>
      <c r="L26" s="72"/>
      <c r="M26" s="73"/>
      <c r="N26" s="69"/>
      <c r="O26" s="74"/>
    </row>
    <row r="28" spans="2:44" ht="16.5" thickBot="1"/>
    <row r="29" spans="2:44" ht="30" customHeight="1">
      <c r="B29" s="214" t="s">
        <v>26</v>
      </c>
      <c r="C29" s="215"/>
      <c r="D29" s="216" t="s">
        <v>64</v>
      </c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8"/>
      <c r="P29" s="219" t="s">
        <v>65</v>
      </c>
      <c r="Q29" s="220"/>
      <c r="R29" s="220"/>
      <c r="S29" s="220"/>
      <c r="T29" s="220"/>
      <c r="U29" s="220"/>
      <c r="V29" s="220"/>
      <c r="W29" s="220"/>
      <c r="X29" s="221"/>
    </row>
    <row r="30" spans="2:44" ht="17.25" customHeight="1">
      <c r="B30" s="222" t="s">
        <v>29</v>
      </c>
      <c r="C30" s="223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4"/>
      <c r="C31" s="225"/>
      <c r="D31" s="75" t="s">
        <v>30</v>
      </c>
      <c r="E31" s="76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7" t="s">
        <v>71</v>
      </c>
      <c r="O31" s="78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7" t="s">
        <v>71</v>
      </c>
      <c r="X31" s="78" t="s">
        <v>78</v>
      </c>
    </row>
    <row r="32" spans="2:44" ht="40.15" customHeight="1">
      <c r="B32" s="226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327.27272727272725</v>
      </c>
      <c r="H32" s="28" t="s">
        <v>42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825</v>
      </c>
      <c r="N32" s="28">
        <v>1012.5000000000001</v>
      </c>
      <c r="O32" s="28">
        <v>830.00000000000011</v>
      </c>
      <c r="P32" s="27">
        <v>423.52941176470586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741.17647058823525</v>
      </c>
      <c r="W32" s="28">
        <v>1050</v>
      </c>
      <c r="X32" s="31">
        <v>868.96551724137919</v>
      </c>
    </row>
    <row r="33" spans="2:24" ht="39.6" customHeight="1">
      <c r="B33" s="227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287.44732938026641</v>
      </c>
      <c r="H33" s="35" t="s">
        <v>42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759.42810842078825</v>
      </c>
      <c r="N33" s="35">
        <v>906.94585821312558</v>
      </c>
      <c r="O33" s="35">
        <v>741.63671500659984</v>
      </c>
      <c r="P33" s="34">
        <v>375.21743204404544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682.75751202769175</v>
      </c>
      <c r="W33" s="35">
        <v>939.28129638014263</v>
      </c>
      <c r="X33" s="37">
        <v>775.1436466397995</v>
      </c>
    </row>
    <row r="34" spans="2:24" ht="40.15" customHeight="1">
      <c r="B34" s="228"/>
      <c r="C34" s="40" t="s">
        <v>44</v>
      </c>
      <c r="D34" s="42" t="s">
        <v>42</v>
      </c>
      <c r="E34" s="42" t="s">
        <v>42</v>
      </c>
      <c r="F34" s="42" t="s">
        <v>42</v>
      </c>
      <c r="G34" s="42">
        <f>G33/G32</f>
        <v>0.87831128421748073</v>
      </c>
      <c r="H34" s="42" t="s">
        <v>42</v>
      </c>
      <c r="I34" s="42" t="s">
        <v>42</v>
      </c>
      <c r="J34" s="42" t="s">
        <v>42</v>
      </c>
      <c r="K34" s="42" t="s">
        <v>42</v>
      </c>
      <c r="L34" s="42" t="s">
        <v>42</v>
      </c>
      <c r="M34" s="42">
        <f>M33/M32</f>
        <v>0.92051891929792518</v>
      </c>
      <c r="N34" s="42">
        <f>N33/N32</f>
        <v>0.89574899576604983</v>
      </c>
      <c r="O34" s="42">
        <f>O33/O32</f>
        <v>0.89353821085132501</v>
      </c>
      <c r="P34" s="41">
        <f>P33/P32</f>
        <v>0.88593004788177399</v>
      </c>
      <c r="Q34" s="42" t="s">
        <v>42</v>
      </c>
      <c r="R34" s="42" t="s">
        <v>42</v>
      </c>
      <c r="S34" s="42" t="s">
        <v>42</v>
      </c>
      <c r="T34" s="42" t="s">
        <v>42</v>
      </c>
      <c r="U34" s="42" t="s">
        <v>42</v>
      </c>
      <c r="V34" s="42">
        <f>V33/V32</f>
        <v>0.92118077019609212</v>
      </c>
      <c r="W34" s="42">
        <f>W33/W32</f>
        <v>0.8945536156001358</v>
      </c>
      <c r="X34" s="45">
        <f>X33/X32</f>
        <v>0.89203038700611859</v>
      </c>
    </row>
    <row r="35" spans="2:24" ht="17.25" customHeight="1">
      <c r="B35" s="206" t="s">
        <v>45</v>
      </c>
      <c r="C35" s="13" t="s">
        <v>46</v>
      </c>
      <c r="D35" s="47" t="s">
        <v>42</v>
      </c>
      <c r="E35" s="47" t="s">
        <v>42</v>
      </c>
      <c r="F35" s="47" t="s">
        <v>42</v>
      </c>
      <c r="G35" s="47">
        <v>0.16666666666666666</v>
      </c>
      <c r="H35" s="47" t="s">
        <v>42</v>
      </c>
      <c r="I35" s="47" t="s">
        <v>42</v>
      </c>
      <c r="J35" s="47" t="s">
        <v>42</v>
      </c>
      <c r="K35" s="47" t="s">
        <v>42</v>
      </c>
      <c r="L35" s="47" t="s">
        <v>42</v>
      </c>
      <c r="M35" s="47">
        <v>0.32083333333333336</v>
      </c>
      <c r="N35" s="47">
        <v>0.25</v>
      </c>
      <c r="O35" s="47">
        <v>0.25</v>
      </c>
      <c r="P35" s="46">
        <v>0.70833333333333337</v>
      </c>
      <c r="Q35" s="47" t="s">
        <v>42</v>
      </c>
      <c r="R35" s="47" t="s">
        <v>42</v>
      </c>
      <c r="S35" s="47" t="s">
        <v>42</v>
      </c>
      <c r="T35" s="47" t="s">
        <v>42</v>
      </c>
      <c r="U35" s="47" t="s">
        <v>42</v>
      </c>
      <c r="V35" s="47">
        <v>0.70833333333333337</v>
      </c>
      <c r="W35" s="47">
        <v>0.72499999999999998</v>
      </c>
      <c r="X35" s="49">
        <v>0.70833333333333337</v>
      </c>
    </row>
    <row r="36" spans="2:24" ht="17.25" customHeight="1">
      <c r="B36" s="207"/>
      <c r="C36" s="13" t="s">
        <v>47</v>
      </c>
      <c r="D36" s="47" t="s">
        <v>42</v>
      </c>
      <c r="E36" s="47" t="s">
        <v>42</v>
      </c>
      <c r="F36" s="47" t="s">
        <v>42</v>
      </c>
      <c r="G36" s="47">
        <v>0.39116898148148149</v>
      </c>
      <c r="H36" s="47" t="s">
        <v>42</v>
      </c>
      <c r="I36" s="47" t="s">
        <v>42</v>
      </c>
      <c r="J36" s="47" t="s">
        <v>42</v>
      </c>
      <c r="K36" s="47" t="s">
        <v>42</v>
      </c>
      <c r="L36" s="47" t="s">
        <v>42</v>
      </c>
      <c r="M36" s="47">
        <v>0.42417824074074073</v>
      </c>
      <c r="N36" s="47">
        <v>0.56630787037037045</v>
      </c>
      <c r="O36" s="47">
        <v>0.56136574074074075</v>
      </c>
      <c r="P36" s="46">
        <v>0.72925925925925927</v>
      </c>
      <c r="Q36" s="47" t="s">
        <v>42</v>
      </c>
      <c r="R36" s="47" t="s">
        <v>42</v>
      </c>
      <c r="S36" s="47" t="s">
        <v>42</v>
      </c>
      <c r="T36" s="47" t="s">
        <v>42</v>
      </c>
      <c r="U36" s="47" t="s">
        <v>42</v>
      </c>
      <c r="V36" s="47">
        <v>0.83656249999999988</v>
      </c>
      <c r="W36" s="47">
        <v>1.0990509259259256</v>
      </c>
      <c r="X36" s="49">
        <v>1.1085879629629625</v>
      </c>
    </row>
    <row r="37" spans="2:24" ht="17.25" customHeight="1">
      <c r="B37" s="208" t="s">
        <v>53</v>
      </c>
      <c r="C37" s="209"/>
      <c r="D37" s="57" t="s">
        <v>42</v>
      </c>
      <c r="E37" s="57" t="s">
        <v>42</v>
      </c>
      <c r="F37" s="57" t="s">
        <v>42</v>
      </c>
      <c r="G37" s="57">
        <v>11</v>
      </c>
      <c r="H37" s="57" t="s">
        <v>42</v>
      </c>
      <c r="I37" s="57" t="s">
        <v>42</v>
      </c>
      <c r="J37" s="57" t="s">
        <v>42</v>
      </c>
      <c r="K37" s="57" t="s">
        <v>42</v>
      </c>
      <c r="L37" s="57" t="s">
        <v>42</v>
      </c>
      <c r="M37" s="57">
        <v>4</v>
      </c>
      <c r="N37" s="57">
        <v>3.4285714285714284</v>
      </c>
      <c r="O37" s="57">
        <v>4.2857142857142856</v>
      </c>
      <c r="P37" s="56">
        <v>8.5</v>
      </c>
      <c r="Q37" s="57" t="s">
        <v>42</v>
      </c>
      <c r="R37" s="57" t="s">
        <v>42</v>
      </c>
      <c r="S37" s="57" t="s">
        <v>42</v>
      </c>
      <c r="T37" s="38" t="s">
        <v>42</v>
      </c>
      <c r="U37" s="47" t="s">
        <v>42</v>
      </c>
      <c r="V37" s="57">
        <v>4.25</v>
      </c>
      <c r="W37" s="57">
        <v>3.2</v>
      </c>
      <c r="X37" s="59">
        <v>4.1428571428571432</v>
      </c>
    </row>
    <row r="38" spans="2:24" ht="17.25" customHeight="1">
      <c r="B38" s="208" t="s">
        <v>54</v>
      </c>
      <c r="C38" s="209"/>
      <c r="D38" s="12" t="s">
        <v>58</v>
      </c>
      <c r="E38" s="62" t="s">
        <v>56</v>
      </c>
      <c r="F38" s="62" t="s">
        <v>57</v>
      </c>
      <c r="G38" s="62" t="s">
        <v>79</v>
      </c>
      <c r="H38" s="62" t="s">
        <v>58</v>
      </c>
      <c r="I38" s="62" t="s">
        <v>58</v>
      </c>
      <c r="J38" s="62" t="s">
        <v>79</v>
      </c>
      <c r="K38" s="62" t="s">
        <v>80</v>
      </c>
      <c r="L38" s="62" t="s">
        <v>80</v>
      </c>
      <c r="M38" s="62" t="s">
        <v>80</v>
      </c>
      <c r="N38" s="62" t="s">
        <v>81</v>
      </c>
      <c r="O38" s="65" t="s">
        <v>81</v>
      </c>
      <c r="P38" s="61" t="s">
        <v>79</v>
      </c>
      <c r="Q38" s="62" t="s">
        <v>58</v>
      </c>
      <c r="R38" s="62" t="s">
        <v>58</v>
      </c>
      <c r="S38" s="62" t="s">
        <v>79</v>
      </c>
      <c r="T38" s="62" t="s">
        <v>80</v>
      </c>
      <c r="U38" s="62" t="s">
        <v>80</v>
      </c>
      <c r="V38" s="62" t="s">
        <v>80</v>
      </c>
      <c r="W38" s="62" t="s">
        <v>81</v>
      </c>
      <c r="X38" s="65" t="s">
        <v>81</v>
      </c>
    </row>
    <row r="39" spans="2:24" ht="17.25" customHeight="1">
      <c r="B39" s="208" t="s">
        <v>59</v>
      </c>
      <c r="C39" s="209"/>
      <c r="D39" s="12"/>
      <c r="E39" s="6"/>
      <c r="F39" s="62"/>
      <c r="G39" s="62"/>
      <c r="H39" s="62"/>
      <c r="I39" s="62"/>
      <c r="J39" s="62"/>
      <c r="K39" s="62"/>
      <c r="L39" s="62"/>
      <c r="M39" s="62"/>
      <c r="N39" s="62"/>
      <c r="O39" s="65"/>
      <c r="P39" s="61"/>
      <c r="Q39" s="62"/>
      <c r="R39" s="62"/>
      <c r="S39" s="62"/>
      <c r="T39" s="62"/>
      <c r="U39" s="62"/>
      <c r="V39" s="62"/>
      <c r="W39" s="62"/>
      <c r="X39" s="65"/>
    </row>
    <row r="40" spans="2:24" ht="17.25" customHeight="1" thickBot="1">
      <c r="B40" s="210" t="s">
        <v>60</v>
      </c>
      <c r="C40" s="211"/>
      <c r="D40" s="66"/>
      <c r="E40" s="79"/>
      <c r="F40" s="69"/>
      <c r="G40" s="69"/>
      <c r="H40" s="69"/>
      <c r="I40" s="69"/>
      <c r="J40" s="69"/>
      <c r="K40" s="69"/>
      <c r="L40" s="69"/>
      <c r="M40" s="69"/>
      <c r="N40" s="69"/>
      <c r="O40" s="74"/>
      <c r="P40" s="80"/>
      <c r="Q40" s="69"/>
      <c r="R40" s="69"/>
      <c r="S40" s="69"/>
      <c r="T40" s="69"/>
      <c r="U40" s="69"/>
      <c r="V40" s="69"/>
      <c r="W40" s="69"/>
      <c r="X40" s="74"/>
    </row>
    <row r="41" spans="2:24">
      <c r="T41" s="9"/>
    </row>
    <row r="42" spans="2:24">
      <c r="P42" s="81"/>
      <c r="Q42" s="81"/>
      <c r="R42" s="81"/>
      <c r="S42" s="81"/>
      <c r="T42" s="81"/>
      <c r="U42" s="81"/>
      <c r="V42" s="81"/>
      <c r="W42" s="81"/>
      <c r="X42" s="81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8A6-CF66-4E1F-A237-77F6DB9101DF}">
  <sheetPr codeName="工作表74"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activeCell="P31" sqref="P31"/>
      <selection pane="bottomLeft" activeCell="P31" sqref="P31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2" t="s">
        <v>82</v>
      </c>
      <c r="B1" s="83"/>
      <c r="C1" s="84" t="s">
        <v>83</v>
      </c>
      <c r="D1" s="85">
        <f>SUM(F5:F140)</f>
        <v>102831</v>
      </c>
      <c r="E1" s="86" t="s">
        <v>3</v>
      </c>
      <c r="F1" s="87">
        <f>SUM(G5:G140)</f>
        <v>2148284.2300000004</v>
      </c>
      <c r="G1" s="88" t="s">
        <v>84</v>
      </c>
      <c r="H1" s="89">
        <f>L21+L38+L55+L72+L89+L106+L123+L140</f>
        <v>42.807142857142857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355" t="s">
        <v>89</v>
      </c>
      <c r="Z1" s="355"/>
      <c r="AA1" s="354" t="s">
        <v>90</v>
      </c>
      <c r="AB1" s="369"/>
      <c r="AC1" s="370"/>
    </row>
    <row r="2" spans="1:29" ht="26.25" customHeight="1" thickBot="1">
      <c r="A2" s="347">
        <v>46266</v>
      </c>
      <c r="B2" s="348"/>
      <c r="C2" s="90" t="s">
        <v>40</v>
      </c>
      <c r="D2" s="91">
        <f>AVERAGE(N21,N38,N55,N72,N89,N106,N123,N140)</f>
        <v>683.4822372640574</v>
      </c>
      <c r="E2" s="91" t="s">
        <v>91</v>
      </c>
      <c r="F2" s="92">
        <f>F1/D1</f>
        <v>20.891406579727906</v>
      </c>
      <c r="G2" s="93" t="s">
        <v>92</v>
      </c>
      <c r="H2" s="94">
        <f>COUNT(H5:H140)</f>
        <v>12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364"/>
      <c r="Z2" s="364"/>
      <c r="AA2" s="371"/>
      <c r="AB2" s="372"/>
      <c r="AC2" s="373"/>
    </row>
    <row r="3" spans="1:29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23" t="s">
        <v>108</v>
      </c>
      <c r="Z3" s="324"/>
      <c r="AA3" s="327" t="s">
        <v>101</v>
      </c>
      <c r="AB3" s="313" t="s">
        <v>102</v>
      </c>
      <c r="AC3" s="315" t="s">
        <v>109</v>
      </c>
    </row>
    <row r="4" spans="1:29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325"/>
      <c r="Z4" s="326"/>
      <c r="AA4" s="328"/>
      <c r="AB4" s="314"/>
      <c r="AC4" s="316"/>
    </row>
    <row r="5" spans="1:29" ht="15.75" customHeight="1">
      <c r="A5" s="310" t="s">
        <v>116</v>
      </c>
      <c r="B5" s="144" t="s">
        <v>114</v>
      </c>
      <c r="C5" s="300" t="s">
        <v>117</v>
      </c>
      <c r="D5" s="301"/>
      <c r="E5" s="145">
        <v>25.64</v>
      </c>
      <c r="F5" s="95">
        <v>1298</v>
      </c>
      <c r="G5" s="146">
        <f t="shared" ref="G5:G9" si="0">E5*F5</f>
        <v>33280.720000000001</v>
      </c>
      <c r="H5" s="147"/>
      <c r="I5" s="148">
        <v>10</v>
      </c>
      <c r="J5" s="149">
        <v>3600</v>
      </c>
      <c r="K5" s="150">
        <f>J5/I5</f>
        <v>360</v>
      </c>
      <c r="L5" s="151">
        <v>10</v>
      </c>
      <c r="M5" s="149">
        <f>F5/V5*60</f>
        <v>3217.6095511531821</v>
      </c>
      <c r="N5" s="150">
        <f>M5/L5</f>
        <v>321.76095511531821</v>
      </c>
      <c r="O5" s="152">
        <f>L5-I5</f>
        <v>0</v>
      </c>
      <c r="P5" s="153">
        <f>N5-K5</f>
        <v>-38.239044884681789</v>
      </c>
      <c r="Q5" s="154">
        <f>N5/K5</f>
        <v>0.89378043087588388</v>
      </c>
      <c r="R5" s="302">
        <f>Q21</f>
        <v>0.87831128421748073</v>
      </c>
      <c r="S5" s="155">
        <v>0.16666666666666666</v>
      </c>
      <c r="T5" s="156">
        <v>0.1834722222222222</v>
      </c>
      <c r="U5" s="157"/>
      <c r="V5" s="158">
        <v>24.204304084094986</v>
      </c>
      <c r="W5" s="159"/>
      <c r="X5" s="160"/>
      <c r="Y5" s="305"/>
      <c r="Z5" s="306"/>
      <c r="AA5" s="113">
        <f>M5-J5</f>
        <v>-382.39044884681789</v>
      </c>
      <c r="AB5" s="154">
        <f>M5/J5</f>
        <v>0.89378043087588388</v>
      </c>
      <c r="AC5" s="307">
        <f>AB21</f>
        <v>0.87831128421748061</v>
      </c>
    </row>
    <row r="6" spans="1:29" ht="15.75" customHeight="1">
      <c r="A6" s="311"/>
      <c r="B6" s="98" t="s">
        <v>114</v>
      </c>
      <c r="C6" s="292" t="s">
        <v>192</v>
      </c>
      <c r="D6" s="293"/>
      <c r="E6" s="99">
        <v>29.52</v>
      </c>
      <c r="F6" s="100">
        <v>2117</v>
      </c>
      <c r="G6" s="101">
        <f t="shared" si="0"/>
        <v>62493.84</v>
      </c>
      <c r="H6" s="26"/>
      <c r="I6" s="102">
        <v>11</v>
      </c>
      <c r="J6" s="103">
        <v>3600</v>
      </c>
      <c r="K6" s="104">
        <f t="shared" ref="K6:K9" si="1">J6/I6</f>
        <v>327.27272727272725</v>
      </c>
      <c r="L6" s="105">
        <v>11</v>
      </c>
      <c r="M6" s="103">
        <f>F6/V6*60</f>
        <v>3156.4909420814506</v>
      </c>
      <c r="N6" s="104">
        <f>M6/L6</f>
        <v>286.95372200740462</v>
      </c>
      <c r="O6" s="106">
        <f>L6-I6</f>
        <v>0</v>
      </c>
      <c r="P6" s="107">
        <f>N6-K6</f>
        <v>-40.31900526532263</v>
      </c>
      <c r="Q6" s="108">
        <f>N6/K6</f>
        <v>0.87680303946706972</v>
      </c>
      <c r="R6" s="303"/>
      <c r="S6" s="46">
        <v>0.1875</v>
      </c>
      <c r="T6" s="47">
        <v>0.21543981481481481</v>
      </c>
      <c r="U6" s="109">
        <v>5.8000000000000274</v>
      </c>
      <c r="V6" s="110">
        <v>40.240888483665529</v>
      </c>
      <c r="W6" s="111"/>
      <c r="X6" s="114"/>
      <c r="Y6" s="294"/>
      <c r="Z6" s="295"/>
      <c r="AA6" s="115">
        <f>M6-J6</f>
        <v>-443.50905791854939</v>
      </c>
      <c r="AB6" s="108">
        <f>M6/J6</f>
        <v>0.87680303946706961</v>
      </c>
      <c r="AC6" s="308"/>
    </row>
    <row r="7" spans="1:29" ht="15.75" customHeight="1">
      <c r="A7" s="311"/>
      <c r="B7" s="98" t="s">
        <v>114</v>
      </c>
      <c r="C7" s="292" t="s">
        <v>193</v>
      </c>
      <c r="D7" s="293"/>
      <c r="E7" s="99">
        <v>29.85</v>
      </c>
      <c r="F7" s="100">
        <v>2486</v>
      </c>
      <c r="G7" s="101">
        <f t="shared" si="0"/>
        <v>74207.100000000006</v>
      </c>
      <c r="H7" s="26"/>
      <c r="I7" s="102">
        <v>11</v>
      </c>
      <c r="J7" s="103">
        <v>3600</v>
      </c>
      <c r="K7" s="104">
        <f t="shared" si="1"/>
        <v>327.27272727272725</v>
      </c>
      <c r="L7" s="105">
        <v>11</v>
      </c>
      <c r="M7" s="103">
        <f>F7/V7*60</f>
        <v>3156.5061756885839</v>
      </c>
      <c r="N7" s="104">
        <f>M7/L7</f>
        <v>286.95510688078036</v>
      </c>
      <c r="O7" s="106">
        <f>L7-I7</f>
        <v>0</v>
      </c>
      <c r="P7" s="107">
        <f>N7-K7</f>
        <v>-40.317620391946889</v>
      </c>
      <c r="Q7" s="108">
        <f>N7/K7</f>
        <v>0.87680727102460676</v>
      </c>
      <c r="R7" s="303"/>
      <c r="S7" s="46">
        <v>0.21944444444444447</v>
      </c>
      <c r="T7" s="47">
        <v>0.25225694444444446</v>
      </c>
      <c r="U7" s="109">
        <v>5.7666666666667155</v>
      </c>
      <c r="V7" s="110">
        <v>47.254778447395601</v>
      </c>
      <c r="W7" s="111"/>
      <c r="X7" s="114"/>
      <c r="Y7" s="294"/>
      <c r="Z7" s="295"/>
      <c r="AA7" s="115">
        <f>M7-J7</f>
        <v>-443.49382431141612</v>
      </c>
      <c r="AB7" s="108">
        <f>M7/J7</f>
        <v>0.87680727102460665</v>
      </c>
      <c r="AC7" s="308"/>
    </row>
    <row r="8" spans="1:29" ht="15.75" customHeight="1">
      <c r="A8" s="311"/>
      <c r="B8" s="98" t="s">
        <v>114</v>
      </c>
      <c r="C8" s="292" t="s">
        <v>217</v>
      </c>
      <c r="D8" s="293"/>
      <c r="E8" s="99">
        <v>30</v>
      </c>
      <c r="F8" s="100">
        <v>537</v>
      </c>
      <c r="G8" s="101">
        <f t="shared" si="0"/>
        <v>16110</v>
      </c>
      <c r="H8" s="26"/>
      <c r="I8" s="102">
        <v>11</v>
      </c>
      <c r="J8" s="103">
        <v>3600</v>
      </c>
      <c r="K8" s="104">
        <f t="shared" si="1"/>
        <v>327.27272727272725</v>
      </c>
      <c r="L8" s="105">
        <v>11</v>
      </c>
      <c r="M8" s="103">
        <f>F8/V8*60</f>
        <v>3156.0361633271796</v>
      </c>
      <c r="N8" s="104">
        <f>M8/L8</f>
        <v>286.91237848428904</v>
      </c>
      <c r="O8" s="106">
        <f>L8-I8</f>
        <v>0</v>
      </c>
      <c r="P8" s="107">
        <f>N8-K8</f>
        <v>-40.360348788438216</v>
      </c>
      <c r="Q8" s="108">
        <f>N8/K8</f>
        <v>0.87667671203532771</v>
      </c>
      <c r="R8" s="303"/>
      <c r="S8" s="46">
        <v>0.25555555555555559</v>
      </c>
      <c r="T8" s="47">
        <v>0.26263888888888892</v>
      </c>
      <c r="U8" s="109">
        <v>4.7500000000000231</v>
      </c>
      <c r="V8" s="110">
        <v>10.209008494387085</v>
      </c>
      <c r="W8" s="111"/>
      <c r="X8" s="114"/>
      <c r="Y8" s="294"/>
      <c r="Z8" s="295"/>
      <c r="AA8" s="115">
        <f>M8-J8</f>
        <v>-443.96383667282043</v>
      </c>
      <c r="AB8" s="108">
        <f>M8/J8</f>
        <v>0.87667671203532771</v>
      </c>
      <c r="AC8" s="308"/>
    </row>
    <row r="9" spans="1:29" ht="15.75" customHeight="1">
      <c r="A9" s="311"/>
      <c r="B9" s="98" t="s">
        <v>118</v>
      </c>
      <c r="C9" s="292" t="s">
        <v>119</v>
      </c>
      <c r="D9" s="293"/>
      <c r="E9" s="99">
        <v>28.57</v>
      </c>
      <c r="F9" s="100">
        <v>929</v>
      </c>
      <c r="G9" s="101">
        <f t="shared" si="0"/>
        <v>26541.53</v>
      </c>
      <c r="H9" s="13"/>
      <c r="I9" s="102">
        <v>12</v>
      </c>
      <c r="J9" s="103">
        <v>3600</v>
      </c>
      <c r="K9" s="104">
        <f t="shared" si="1"/>
        <v>300</v>
      </c>
      <c r="L9" s="105">
        <v>12</v>
      </c>
      <c r="M9" s="103">
        <f>F9/V9*60</f>
        <v>3122.9602836642553</v>
      </c>
      <c r="N9" s="104">
        <f>M9/L9</f>
        <v>260.2466903053546</v>
      </c>
      <c r="O9" s="106">
        <f>L9-I9</f>
        <v>0</v>
      </c>
      <c r="P9" s="107">
        <f>N9-K9</f>
        <v>-39.753309694645395</v>
      </c>
      <c r="Q9" s="108">
        <f>N9/K9</f>
        <v>0.86748896768451533</v>
      </c>
      <c r="R9" s="303"/>
      <c r="S9" s="46">
        <v>0.26597222222222222</v>
      </c>
      <c r="T9" s="47">
        <v>0.27835648148148145</v>
      </c>
      <c r="U9" s="109">
        <v>4.799999999999951</v>
      </c>
      <c r="V9" s="110">
        <v>17.848449847911201</v>
      </c>
      <c r="W9" s="111"/>
      <c r="X9" s="114"/>
      <c r="Y9" s="294"/>
      <c r="Z9" s="295"/>
      <c r="AA9" s="115">
        <f>M9-J9</f>
        <v>-477.03971633574474</v>
      </c>
      <c r="AB9" s="108">
        <f>M9/J9</f>
        <v>0.86748896768451533</v>
      </c>
      <c r="AC9" s="308"/>
    </row>
    <row r="10" spans="1:29" ht="15.75" customHeight="1">
      <c r="A10" s="311"/>
      <c r="B10" s="98"/>
      <c r="C10" s="292"/>
      <c r="D10" s="293"/>
      <c r="E10" s="99"/>
      <c r="F10" s="100"/>
      <c r="G10" s="119"/>
      <c r="H10" s="120"/>
      <c r="I10" s="102"/>
      <c r="J10" s="103"/>
      <c r="K10" s="104"/>
      <c r="L10" s="105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294"/>
      <c r="Z10" s="295"/>
      <c r="AA10" s="115"/>
      <c r="AB10" s="108"/>
      <c r="AC10" s="308"/>
    </row>
    <row r="11" spans="1:29" ht="15.75" customHeight="1">
      <c r="A11" s="311"/>
      <c r="B11" s="98"/>
      <c r="C11" s="292"/>
      <c r="D11" s="293"/>
      <c r="E11" s="99"/>
      <c r="F11" s="100"/>
      <c r="G11" s="119"/>
      <c r="H11" s="60"/>
      <c r="I11" s="102"/>
      <c r="J11" s="103"/>
      <c r="K11" s="104"/>
      <c r="L11" s="105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294"/>
      <c r="Z11" s="295"/>
      <c r="AA11" s="115"/>
      <c r="AB11" s="108"/>
      <c r="AC11" s="308"/>
    </row>
    <row r="12" spans="1:29" ht="15.75" customHeight="1">
      <c r="A12" s="311"/>
      <c r="B12" s="98"/>
      <c r="C12" s="292"/>
      <c r="D12" s="293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294"/>
      <c r="Z12" s="295"/>
      <c r="AA12" s="115"/>
      <c r="AB12" s="108"/>
      <c r="AC12" s="308"/>
    </row>
    <row r="13" spans="1:29" ht="15.75" customHeight="1">
      <c r="A13" s="311"/>
      <c r="B13" s="98"/>
      <c r="C13" s="292"/>
      <c r="D13" s="293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25"/>
      <c r="Y13" s="294"/>
      <c r="Z13" s="295"/>
      <c r="AA13" s="115"/>
      <c r="AB13" s="108"/>
      <c r="AC13" s="308"/>
    </row>
    <row r="14" spans="1:29" ht="15.75" customHeight="1">
      <c r="A14" s="311"/>
      <c r="B14" s="98"/>
      <c r="C14" s="292"/>
      <c r="D14" s="293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25"/>
      <c r="Y14" s="294"/>
      <c r="Z14" s="295"/>
      <c r="AA14" s="115"/>
      <c r="AB14" s="108"/>
      <c r="AC14" s="308"/>
    </row>
    <row r="15" spans="1:29" ht="15.75" customHeight="1">
      <c r="A15" s="311"/>
      <c r="B15" s="98"/>
      <c r="C15" s="292"/>
      <c r="D15" s="293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25"/>
      <c r="Y15" s="294"/>
      <c r="Z15" s="295"/>
      <c r="AA15" s="115"/>
      <c r="AB15" s="108"/>
      <c r="AC15" s="308"/>
    </row>
    <row r="16" spans="1:29" ht="15.75" customHeight="1">
      <c r="A16" s="311"/>
      <c r="B16" s="98"/>
      <c r="C16" s="292"/>
      <c r="D16" s="293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25"/>
      <c r="Y16" s="294"/>
      <c r="Z16" s="295"/>
      <c r="AA16" s="115"/>
      <c r="AB16" s="108"/>
      <c r="AC16" s="308"/>
    </row>
    <row r="17" spans="1:29" ht="15.75" customHeight="1">
      <c r="A17" s="311"/>
      <c r="B17" s="98"/>
      <c r="C17" s="292"/>
      <c r="D17" s="293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25"/>
      <c r="Y17" s="294"/>
      <c r="Z17" s="295"/>
      <c r="AA17" s="115"/>
      <c r="AB17" s="108"/>
      <c r="AC17" s="308"/>
    </row>
    <row r="18" spans="1:29" ht="15.75" customHeight="1">
      <c r="A18" s="311"/>
      <c r="B18" s="98"/>
      <c r="C18" s="292"/>
      <c r="D18" s="293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25"/>
      <c r="Y18" s="294"/>
      <c r="Z18" s="295"/>
      <c r="AA18" s="115"/>
      <c r="AB18" s="108"/>
      <c r="AC18" s="308"/>
    </row>
    <row r="19" spans="1:29" ht="15.75" customHeight="1">
      <c r="A19" s="311"/>
      <c r="B19" s="98"/>
      <c r="C19" s="292"/>
      <c r="D19" s="293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25"/>
      <c r="Y19" s="294"/>
      <c r="Z19" s="295"/>
      <c r="AA19" s="115"/>
      <c r="AB19" s="108"/>
      <c r="AC19" s="308"/>
    </row>
    <row r="20" spans="1:29" ht="15.75" customHeight="1">
      <c r="A20" s="311"/>
      <c r="B20" s="161"/>
      <c r="C20" s="292"/>
      <c r="D20" s="293"/>
      <c r="E20" s="162"/>
      <c r="F20" s="126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117"/>
      <c r="T20" s="118"/>
      <c r="U20" s="128"/>
      <c r="V20" s="129"/>
      <c r="W20" s="124"/>
      <c r="X20" s="125"/>
      <c r="Y20" s="294"/>
      <c r="Z20" s="295"/>
      <c r="AA20" s="163"/>
      <c r="AB20" s="123"/>
      <c r="AC20" s="308"/>
    </row>
    <row r="21" spans="1:29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11</v>
      </c>
      <c r="J21" s="135">
        <f t="shared" si="2"/>
        <v>3600</v>
      </c>
      <c r="K21" s="136">
        <f t="shared" ref="K21" si="3">J21/I21</f>
        <v>327.27272727272725</v>
      </c>
      <c r="L21" s="134">
        <f t="shared" ref="L21:M21" si="4">AVERAGE(L5:L20)</f>
        <v>11</v>
      </c>
      <c r="M21" s="135">
        <f t="shared" si="4"/>
        <v>3161.9206231829303</v>
      </c>
      <c r="N21" s="136">
        <f>M21/L21</f>
        <v>287.44732938026641</v>
      </c>
      <c r="O21" s="137">
        <f>L21-I21</f>
        <v>0</v>
      </c>
      <c r="P21" s="138">
        <f>N21-K21</f>
        <v>-39.825397892460842</v>
      </c>
      <c r="Q21" s="139">
        <f>N21/K21</f>
        <v>0.87831128421748073</v>
      </c>
      <c r="R21" s="304"/>
      <c r="S21" s="140">
        <v>0.16666666666666666</v>
      </c>
      <c r="T21" s="141">
        <v>0.39116898148148149</v>
      </c>
      <c r="U21" s="142"/>
      <c r="V21" s="164"/>
      <c r="W21" s="165"/>
      <c r="X21" s="136"/>
      <c r="Y21" s="290"/>
      <c r="Z21" s="291"/>
      <c r="AA21" s="166">
        <f>M21-J21</f>
        <v>-438.07937681706971</v>
      </c>
      <c r="AB21" s="139">
        <f>M21/J21</f>
        <v>0.87831128421748061</v>
      </c>
      <c r="AC21" s="309"/>
    </row>
    <row r="22" spans="1:29" ht="15.75" customHeight="1">
      <c r="A22" s="296" t="s">
        <v>121</v>
      </c>
      <c r="B22" s="112" t="s">
        <v>118</v>
      </c>
      <c r="C22" s="300" t="s">
        <v>183</v>
      </c>
      <c r="D22" s="301"/>
      <c r="E22" s="145">
        <v>18.53</v>
      </c>
      <c r="F22" s="95">
        <v>1735</v>
      </c>
      <c r="G22" s="146">
        <f t="shared" ref="G22:G24" si="5">E22*F22</f>
        <v>32149.550000000003</v>
      </c>
      <c r="H22" s="147"/>
      <c r="I22" s="148">
        <v>3</v>
      </c>
      <c r="J22" s="149">
        <v>3300</v>
      </c>
      <c r="K22" s="150">
        <f>J22/I22</f>
        <v>1100</v>
      </c>
      <c r="L22" s="151">
        <v>3</v>
      </c>
      <c r="M22" s="149">
        <f>F22/V22*60</f>
        <v>3037.6652056073935</v>
      </c>
      <c r="N22" s="150">
        <f>M22/L22</f>
        <v>1012.5550685357979</v>
      </c>
      <c r="O22" s="152">
        <f>L22-I22</f>
        <v>0</v>
      </c>
      <c r="P22" s="153">
        <f>N22-K22</f>
        <v>-87.444931464202114</v>
      </c>
      <c r="Q22" s="154">
        <f>N22/K22</f>
        <v>0.92050460775981624</v>
      </c>
      <c r="R22" s="302">
        <f>Q38</f>
        <v>0.92051891929792518</v>
      </c>
      <c r="S22" s="155">
        <v>0.32083333333333336</v>
      </c>
      <c r="T22" s="156">
        <v>0.34462962962962967</v>
      </c>
      <c r="U22" s="157"/>
      <c r="V22" s="110">
        <v>34.269741052383281</v>
      </c>
      <c r="W22" s="159"/>
      <c r="X22" s="160"/>
      <c r="Y22" s="305"/>
      <c r="Z22" s="306"/>
      <c r="AA22" s="113">
        <f>M22-J22</f>
        <v>-262.33479439260645</v>
      </c>
      <c r="AB22" s="154">
        <f>M22/J22</f>
        <v>0.92050460775981624</v>
      </c>
      <c r="AC22" s="307">
        <f>AB38</f>
        <v>0.92051891929792518</v>
      </c>
    </row>
    <row r="23" spans="1:29" ht="15.75" customHeight="1">
      <c r="A23" s="297"/>
      <c r="B23" s="98" t="s">
        <v>118</v>
      </c>
      <c r="C23" s="292" t="s">
        <v>122</v>
      </c>
      <c r="D23" s="293"/>
      <c r="E23" s="99">
        <v>17.89</v>
      </c>
      <c r="F23" s="100">
        <v>2389</v>
      </c>
      <c r="G23" s="101">
        <f t="shared" si="5"/>
        <v>42739.21</v>
      </c>
      <c r="H23" s="26"/>
      <c r="I23" s="102">
        <v>4</v>
      </c>
      <c r="J23" s="103">
        <v>3300</v>
      </c>
      <c r="K23" s="104">
        <f t="shared" ref="K23:K24" si="6">J23/I23</f>
        <v>825</v>
      </c>
      <c r="L23" s="105">
        <v>4</v>
      </c>
      <c r="M23" s="103">
        <f>F23/V23*60</f>
        <v>3036.9448216625092</v>
      </c>
      <c r="N23" s="104">
        <f>M23/L23</f>
        <v>759.2362054156273</v>
      </c>
      <c r="O23" s="106">
        <f>L23-I23</f>
        <v>0</v>
      </c>
      <c r="P23" s="107">
        <f>N23-K23</f>
        <v>-65.763794584372704</v>
      </c>
      <c r="Q23" s="108">
        <f>N23/K23</f>
        <v>0.9202863095946997</v>
      </c>
      <c r="R23" s="303"/>
      <c r="S23" s="46">
        <v>0.34861111111111109</v>
      </c>
      <c r="T23" s="47">
        <v>0.38137731481481479</v>
      </c>
      <c r="U23" s="109">
        <v>5.7333333333332437</v>
      </c>
      <c r="V23" s="110">
        <v>47.198750197091705</v>
      </c>
      <c r="W23" s="111"/>
      <c r="X23" s="114"/>
      <c r="Y23" s="294"/>
      <c r="Z23" s="295"/>
      <c r="AA23" s="115">
        <f>M23-J23</f>
        <v>-263.05517833749082</v>
      </c>
      <c r="AB23" s="108">
        <f>M23/J23</f>
        <v>0.9202863095946997</v>
      </c>
      <c r="AC23" s="308"/>
    </row>
    <row r="24" spans="1:29" ht="15.75" customHeight="1">
      <c r="A24" s="297"/>
      <c r="B24" s="98" t="s">
        <v>118</v>
      </c>
      <c r="C24" s="292" t="s">
        <v>224</v>
      </c>
      <c r="D24" s="293"/>
      <c r="E24" s="99">
        <v>22.32</v>
      </c>
      <c r="F24" s="100">
        <v>2878</v>
      </c>
      <c r="G24" s="101">
        <f t="shared" si="5"/>
        <v>64236.959999999999</v>
      </c>
      <c r="H24" s="26"/>
      <c r="I24" s="102">
        <v>5</v>
      </c>
      <c r="J24" s="103">
        <v>3300</v>
      </c>
      <c r="K24" s="104">
        <f t="shared" si="6"/>
        <v>660</v>
      </c>
      <c r="L24" s="105">
        <v>5</v>
      </c>
      <c r="M24" s="103">
        <f>F24/V24*60</f>
        <v>3038.5272737795567</v>
      </c>
      <c r="N24" s="104">
        <f>M24/L24</f>
        <v>607.70545475591132</v>
      </c>
      <c r="O24" s="106">
        <f>L24-I24</f>
        <v>0</v>
      </c>
      <c r="P24" s="107">
        <f>N24-K24</f>
        <v>-52.294545244088681</v>
      </c>
      <c r="Q24" s="108">
        <f>N24/K24</f>
        <v>0.92076584053925958</v>
      </c>
      <c r="R24" s="303"/>
      <c r="S24" s="46">
        <v>0.38472222222222219</v>
      </c>
      <c r="T24" s="47">
        <v>0.42417824074074073</v>
      </c>
      <c r="U24" s="109">
        <v>4.8166666666666469</v>
      </c>
      <c r="V24" s="110">
        <v>56.830162918105771</v>
      </c>
      <c r="W24" s="111"/>
      <c r="X24" s="114"/>
      <c r="Y24" s="294"/>
      <c r="Z24" s="295"/>
      <c r="AA24" s="115">
        <f>M24-J24</f>
        <v>-261.47272622044329</v>
      </c>
      <c r="AB24" s="108">
        <f>M24/J24</f>
        <v>0.92076584053925958</v>
      </c>
      <c r="AC24" s="308"/>
    </row>
    <row r="25" spans="1:29" ht="15.75" customHeight="1">
      <c r="A25" s="297"/>
      <c r="B25" s="98"/>
      <c r="C25" s="292"/>
      <c r="D25" s="293"/>
      <c r="E25" s="99"/>
      <c r="F25" s="100"/>
      <c r="G25" s="101"/>
      <c r="H25" s="26"/>
      <c r="I25" s="102"/>
      <c r="J25" s="103"/>
      <c r="K25" s="104"/>
      <c r="L25" s="105"/>
      <c r="M25" s="103"/>
      <c r="N25" s="104"/>
      <c r="O25" s="106"/>
      <c r="P25" s="107"/>
      <c r="Q25" s="108"/>
      <c r="R25" s="303"/>
      <c r="S25" s="46"/>
      <c r="T25" s="47"/>
      <c r="U25" s="109"/>
      <c r="V25" s="110"/>
      <c r="W25" s="111"/>
      <c r="X25" s="114"/>
      <c r="Y25" s="294"/>
      <c r="Z25" s="295"/>
      <c r="AA25" s="115"/>
      <c r="AB25" s="108"/>
      <c r="AC25" s="308"/>
    </row>
    <row r="26" spans="1:29" ht="15.75" customHeight="1">
      <c r="A26" s="298"/>
      <c r="B26" s="98"/>
      <c r="C26" s="292"/>
      <c r="D26" s="293"/>
      <c r="E26" s="99"/>
      <c r="F26" s="100"/>
      <c r="G26" s="101"/>
      <c r="H26" s="13"/>
      <c r="I26" s="102"/>
      <c r="J26" s="103"/>
      <c r="K26" s="104"/>
      <c r="L26" s="105"/>
      <c r="M26" s="103"/>
      <c r="N26" s="104"/>
      <c r="O26" s="106"/>
      <c r="P26" s="107"/>
      <c r="Q26" s="108"/>
      <c r="R26" s="303"/>
      <c r="S26" s="46"/>
      <c r="T26" s="47"/>
      <c r="U26" s="109"/>
      <c r="V26" s="110"/>
      <c r="W26" s="111"/>
      <c r="X26" s="114"/>
      <c r="Y26" s="294"/>
      <c r="Z26" s="295"/>
      <c r="AA26" s="115"/>
      <c r="AB26" s="108"/>
      <c r="AC26" s="308"/>
    </row>
    <row r="27" spans="1:29" ht="15.75" customHeight="1">
      <c r="A27" s="298"/>
      <c r="B27" s="98"/>
      <c r="C27" s="292"/>
      <c r="D27" s="293"/>
      <c r="E27" s="99"/>
      <c r="F27" s="100"/>
      <c r="G27" s="119"/>
      <c r="H27" s="120"/>
      <c r="I27" s="102"/>
      <c r="J27" s="103"/>
      <c r="K27" s="104"/>
      <c r="L27" s="105"/>
      <c r="M27" s="103"/>
      <c r="N27" s="104"/>
      <c r="O27" s="106"/>
      <c r="P27" s="107"/>
      <c r="Q27" s="108"/>
      <c r="R27" s="303"/>
      <c r="S27" s="46"/>
      <c r="T27" s="118"/>
      <c r="U27" s="109"/>
      <c r="V27" s="110"/>
      <c r="W27" s="111"/>
      <c r="X27" s="114"/>
      <c r="Y27" s="294"/>
      <c r="Z27" s="295"/>
      <c r="AA27" s="115"/>
      <c r="AB27" s="108"/>
      <c r="AC27" s="308"/>
    </row>
    <row r="28" spans="1:29" ht="15.75" customHeight="1">
      <c r="A28" s="298"/>
      <c r="B28" s="98"/>
      <c r="C28" s="292"/>
      <c r="D28" s="293"/>
      <c r="E28" s="99"/>
      <c r="F28" s="100"/>
      <c r="G28" s="119"/>
      <c r="H28" s="60"/>
      <c r="I28" s="102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294"/>
      <c r="Z28" s="295"/>
      <c r="AA28" s="115"/>
      <c r="AB28" s="108"/>
      <c r="AC28" s="308"/>
    </row>
    <row r="29" spans="1:29" ht="15.75" customHeight="1">
      <c r="A29" s="298"/>
      <c r="B29" s="98"/>
      <c r="C29" s="292"/>
      <c r="D29" s="293"/>
      <c r="E29" s="99"/>
      <c r="F29" s="100"/>
      <c r="G29" s="119"/>
      <c r="H29" s="60"/>
      <c r="I29" s="102"/>
      <c r="J29" s="103"/>
      <c r="K29" s="104"/>
      <c r="L29" s="116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294"/>
      <c r="Z29" s="295"/>
      <c r="AA29" s="115"/>
      <c r="AB29" s="108"/>
      <c r="AC29" s="308"/>
    </row>
    <row r="30" spans="1:29" ht="15.75" customHeight="1">
      <c r="A30" s="298"/>
      <c r="B30" s="98"/>
      <c r="C30" s="292"/>
      <c r="D30" s="293"/>
      <c r="E30" s="99"/>
      <c r="F30" s="100"/>
      <c r="G30" s="119"/>
      <c r="H30" s="60"/>
      <c r="I30" s="102"/>
      <c r="J30" s="103"/>
      <c r="K30" s="104"/>
      <c r="L30" s="116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294"/>
      <c r="Z30" s="295"/>
      <c r="AA30" s="115"/>
      <c r="AB30" s="108"/>
      <c r="AC30" s="308"/>
    </row>
    <row r="31" spans="1:29" ht="15.75" customHeight="1">
      <c r="A31" s="298"/>
      <c r="B31" s="98"/>
      <c r="C31" s="292"/>
      <c r="D31" s="293"/>
      <c r="E31" s="99"/>
      <c r="F31" s="100"/>
      <c r="G31" s="119"/>
      <c r="H31" s="60"/>
      <c r="I31" s="102"/>
      <c r="J31" s="103"/>
      <c r="K31" s="104"/>
      <c r="L31" s="116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294"/>
      <c r="Z31" s="295"/>
      <c r="AA31" s="115"/>
      <c r="AB31" s="108"/>
      <c r="AC31" s="308"/>
    </row>
    <row r="32" spans="1:29" ht="15.75" customHeight="1">
      <c r="A32" s="298"/>
      <c r="B32" s="98"/>
      <c r="C32" s="292"/>
      <c r="D32" s="293"/>
      <c r="E32" s="99"/>
      <c r="F32" s="100"/>
      <c r="G32" s="119"/>
      <c r="H32" s="60"/>
      <c r="I32" s="102"/>
      <c r="J32" s="103"/>
      <c r="K32" s="104"/>
      <c r="L32" s="116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294"/>
      <c r="Z32" s="295"/>
      <c r="AA32" s="115"/>
      <c r="AB32" s="108"/>
      <c r="AC32" s="308"/>
    </row>
    <row r="33" spans="1:29" ht="15.75" customHeight="1">
      <c r="A33" s="298"/>
      <c r="B33" s="98"/>
      <c r="C33" s="292"/>
      <c r="D33" s="293"/>
      <c r="E33" s="99"/>
      <c r="F33" s="100"/>
      <c r="G33" s="119"/>
      <c r="H33" s="60"/>
      <c r="I33" s="102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294"/>
      <c r="Z33" s="295"/>
      <c r="AA33" s="115"/>
      <c r="AB33" s="108"/>
      <c r="AC33" s="308"/>
    </row>
    <row r="34" spans="1:29" ht="15.75" customHeight="1">
      <c r="A34" s="298"/>
      <c r="B34" s="98"/>
      <c r="C34" s="292"/>
      <c r="D34" s="293"/>
      <c r="E34" s="99"/>
      <c r="F34" s="100"/>
      <c r="G34" s="119"/>
      <c r="H34" s="60"/>
      <c r="I34" s="102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294"/>
      <c r="Z34" s="295"/>
      <c r="AA34" s="115"/>
      <c r="AB34" s="108"/>
      <c r="AC34" s="308"/>
    </row>
    <row r="35" spans="1:29" ht="15.75" customHeight="1">
      <c r="A35" s="298"/>
      <c r="B35" s="98"/>
      <c r="C35" s="292"/>
      <c r="D35" s="293"/>
      <c r="E35" s="99"/>
      <c r="F35" s="100"/>
      <c r="G35" s="119"/>
      <c r="H35" s="60"/>
      <c r="I35" s="102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11"/>
      <c r="X35" s="114"/>
      <c r="Y35" s="294"/>
      <c r="Z35" s="295"/>
      <c r="AA35" s="115"/>
      <c r="AB35" s="108"/>
      <c r="AC35" s="308"/>
    </row>
    <row r="36" spans="1:29" ht="15.75" customHeight="1">
      <c r="A36" s="298"/>
      <c r="B36" s="98"/>
      <c r="C36" s="292"/>
      <c r="D36" s="293"/>
      <c r="E36" s="99"/>
      <c r="F36" s="100"/>
      <c r="G36" s="119"/>
      <c r="H36" s="60"/>
      <c r="I36" s="102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11"/>
      <c r="X36" s="114"/>
      <c r="Y36" s="294"/>
      <c r="Z36" s="295"/>
      <c r="AA36" s="115"/>
      <c r="AB36" s="108"/>
      <c r="AC36" s="308"/>
    </row>
    <row r="37" spans="1:29" ht="15.75" customHeight="1">
      <c r="A37" s="298"/>
      <c r="B37" s="98"/>
      <c r="C37" s="292"/>
      <c r="D37" s="293"/>
      <c r="E37" s="168"/>
      <c r="F37" s="100"/>
      <c r="G37" s="127"/>
      <c r="H37" s="60"/>
      <c r="I37" s="102"/>
      <c r="J37" s="103"/>
      <c r="K37" s="104"/>
      <c r="L37" s="116"/>
      <c r="M37" s="103"/>
      <c r="N37" s="104"/>
      <c r="O37" s="121"/>
      <c r="P37" s="122"/>
      <c r="Q37" s="123"/>
      <c r="R37" s="303"/>
      <c r="S37" s="117"/>
      <c r="T37" s="118"/>
      <c r="U37" s="128"/>
      <c r="V37" s="129"/>
      <c r="W37" s="124"/>
      <c r="X37" s="125"/>
      <c r="Y37" s="294"/>
      <c r="Z37" s="295"/>
      <c r="AA37" s="163"/>
      <c r="AB37" s="123"/>
      <c r="AC37" s="308"/>
    </row>
    <row r="38" spans="1:29" ht="15.75" customHeight="1" thickBot="1">
      <c r="A38" s="299"/>
      <c r="B38" s="131" t="s">
        <v>115</v>
      </c>
      <c r="C38" s="289"/>
      <c r="D38" s="289"/>
      <c r="E38" s="132"/>
      <c r="F38" s="97"/>
      <c r="G38" s="133"/>
      <c r="H38" s="67"/>
      <c r="I38" s="134">
        <f t="shared" ref="I38:J38" si="7">AVERAGE(I22:I37)</f>
        <v>4</v>
      </c>
      <c r="J38" s="135">
        <f t="shared" si="7"/>
        <v>3300</v>
      </c>
      <c r="K38" s="136">
        <f t="shared" ref="K38" si="8">J38/I38</f>
        <v>825</v>
      </c>
      <c r="L38" s="134">
        <f t="shared" ref="L38:M38" si="9">AVERAGE(L22:L37)</f>
        <v>4</v>
      </c>
      <c r="M38" s="135">
        <f t="shared" si="9"/>
        <v>3037.712433683153</v>
      </c>
      <c r="N38" s="136">
        <f t="shared" ref="N38:N45" si="10">M38/L38</f>
        <v>759.42810842078825</v>
      </c>
      <c r="O38" s="137">
        <f t="shared" ref="O38:O45" si="11">L38-I38</f>
        <v>0</v>
      </c>
      <c r="P38" s="138">
        <f t="shared" ref="P38:P45" si="12">N38-K38</f>
        <v>-65.571891579211751</v>
      </c>
      <c r="Q38" s="139">
        <f t="shared" ref="Q38:Q45" si="13">N38/K38</f>
        <v>0.92051891929792518</v>
      </c>
      <c r="R38" s="304"/>
      <c r="S38" s="140">
        <v>0.32083333333333336</v>
      </c>
      <c r="T38" s="141">
        <v>0.42417824074074073</v>
      </c>
      <c r="U38" s="142"/>
      <c r="V38" s="164"/>
      <c r="W38" s="97"/>
      <c r="X38" s="67"/>
      <c r="Y38" s="290"/>
      <c r="Z38" s="291"/>
      <c r="AA38" s="166">
        <f t="shared" ref="AA38:AA45" si="14">M38-J38</f>
        <v>-262.28756631684701</v>
      </c>
      <c r="AB38" s="139">
        <f t="shared" ref="AB38:AB45" si="15">M38/J38</f>
        <v>0.92051891929792518</v>
      </c>
      <c r="AC38" s="309"/>
    </row>
    <row r="39" spans="1:29" ht="15.75" customHeight="1">
      <c r="A39" s="310" t="s">
        <v>71</v>
      </c>
      <c r="B39" s="112" t="s">
        <v>118</v>
      </c>
      <c r="C39" s="300" t="s">
        <v>129</v>
      </c>
      <c r="D39" s="301"/>
      <c r="E39" s="145">
        <v>24.82</v>
      </c>
      <c r="F39" s="95">
        <v>1708</v>
      </c>
      <c r="G39" s="146">
        <f t="shared" ref="G39:G45" si="16">E39*F39</f>
        <v>42392.56</v>
      </c>
      <c r="H39" s="147"/>
      <c r="I39" s="148">
        <v>5</v>
      </c>
      <c r="J39" s="149">
        <v>3600</v>
      </c>
      <c r="K39" s="150">
        <f>J39/I39</f>
        <v>720</v>
      </c>
      <c r="L39" s="151">
        <v>5</v>
      </c>
      <c r="M39" s="149">
        <f t="shared" ref="M39:M45" si="17">F39/V39*60</f>
        <v>3245.9856067804808</v>
      </c>
      <c r="N39" s="150">
        <f t="shared" si="10"/>
        <v>649.1971213560962</v>
      </c>
      <c r="O39" s="152">
        <f t="shared" si="11"/>
        <v>0</v>
      </c>
      <c r="P39" s="153">
        <f t="shared" si="12"/>
        <v>-70.802878643903796</v>
      </c>
      <c r="Q39" s="154">
        <f t="shared" si="13"/>
        <v>0.90166266855013366</v>
      </c>
      <c r="R39" s="302">
        <f>Q55</f>
        <v>0.89574899576604983</v>
      </c>
      <c r="S39" s="155">
        <v>0.25</v>
      </c>
      <c r="T39" s="156">
        <v>0.2719212962962963</v>
      </c>
      <c r="U39" s="157"/>
      <c r="V39" s="158">
        <v>31.571304501760999</v>
      </c>
      <c r="W39" s="159"/>
      <c r="X39" s="160"/>
      <c r="Y39" s="305"/>
      <c r="Z39" s="306"/>
      <c r="AA39" s="113">
        <f t="shared" si="14"/>
        <v>-354.01439321951921</v>
      </c>
      <c r="AB39" s="154">
        <f t="shared" si="15"/>
        <v>0.90166266855013355</v>
      </c>
      <c r="AC39" s="307">
        <f>AB55</f>
        <v>0.89574899576604994</v>
      </c>
    </row>
    <row r="40" spans="1:29" ht="15.75" customHeight="1">
      <c r="A40" s="311"/>
      <c r="B40" s="98" t="s">
        <v>118</v>
      </c>
      <c r="C40" s="292" t="s">
        <v>204</v>
      </c>
      <c r="D40" s="293"/>
      <c r="E40" s="99">
        <v>20.72</v>
      </c>
      <c r="F40" s="100">
        <v>948</v>
      </c>
      <c r="G40" s="101">
        <f t="shared" si="16"/>
        <v>19642.559999999998</v>
      </c>
      <c r="H40" s="26"/>
      <c r="I40" s="102">
        <v>3</v>
      </c>
      <c r="J40" s="103">
        <v>3600</v>
      </c>
      <c r="K40" s="104">
        <f t="shared" ref="K40:K74" si="18">J40/I40</f>
        <v>1200</v>
      </c>
      <c r="L40" s="105">
        <v>3</v>
      </c>
      <c r="M40" s="103">
        <f t="shared" si="17"/>
        <v>3242.2361428160648</v>
      </c>
      <c r="N40" s="104">
        <f t="shared" si="10"/>
        <v>1080.7453809386882</v>
      </c>
      <c r="O40" s="106">
        <f t="shared" si="11"/>
        <v>0</v>
      </c>
      <c r="P40" s="107">
        <f t="shared" si="12"/>
        <v>-119.25461906131181</v>
      </c>
      <c r="Q40" s="108">
        <f t="shared" si="13"/>
        <v>0.90062115078224014</v>
      </c>
      <c r="R40" s="303"/>
      <c r="S40" s="46">
        <v>0.28194444444444444</v>
      </c>
      <c r="T40" s="47">
        <v>0.29412037037037037</v>
      </c>
      <c r="U40" s="109">
        <v>15</v>
      </c>
      <c r="V40" s="110">
        <v>17.543447637529731</v>
      </c>
      <c r="W40" s="111"/>
      <c r="X40" s="114"/>
      <c r="Y40" s="294"/>
      <c r="Z40" s="295"/>
      <c r="AA40" s="115">
        <f t="shared" si="14"/>
        <v>-357.76385718393522</v>
      </c>
      <c r="AB40" s="108">
        <f t="shared" si="15"/>
        <v>0.90062115078224025</v>
      </c>
      <c r="AC40" s="308"/>
    </row>
    <row r="41" spans="1:29" ht="15.75" customHeight="1">
      <c r="A41" s="311"/>
      <c r="B41" s="98" t="s">
        <v>118</v>
      </c>
      <c r="C41" s="292" t="s">
        <v>124</v>
      </c>
      <c r="D41" s="293"/>
      <c r="E41" s="99">
        <v>18.18</v>
      </c>
      <c r="F41" s="100">
        <v>933</v>
      </c>
      <c r="G41" s="101">
        <f t="shared" si="16"/>
        <v>16961.939999999999</v>
      </c>
      <c r="H41" s="26"/>
      <c r="I41" s="102">
        <v>3</v>
      </c>
      <c r="J41" s="103">
        <v>3600</v>
      </c>
      <c r="K41" s="104">
        <f t="shared" si="18"/>
        <v>1200</v>
      </c>
      <c r="L41" s="105">
        <v>3</v>
      </c>
      <c r="M41" s="103">
        <f t="shared" si="17"/>
        <v>3242.2432394521165</v>
      </c>
      <c r="N41" s="104">
        <f t="shared" si="10"/>
        <v>1080.7477464840388</v>
      </c>
      <c r="O41" s="106">
        <f t="shared" si="11"/>
        <v>0</v>
      </c>
      <c r="P41" s="107">
        <f t="shared" si="12"/>
        <v>-119.25225351596123</v>
      </c>
      <c r="Q41" s="108">
        <f t="shared" si="13"/>
        <v>0.90062312207003226</v>
      </c>
      <c r="R41" s="303"/>
      <c r="S41" s="46">
        <v>0.3041666666666667</v>
      </c>
      <c r="T41" s="47">
        <v>0.31614583333333335</v>
      </c>
      <c r="U41" s="109">
        <v>15</v>
      </c>
      <c r="V41" s="110">
        <v>17.265823649141037</v>
      </c>
      <c r="W41" s="111"/>
      <c r="X41" s="114"/>
      <c r="Y41" s="294"/>
      <c r="Z41" s="295"/>
      <c r="AA41" s="115">
        <f t="shared" si="14"/>
        <v>-357.75676054788346</v>
      </c>
      <c r="AB41" s="108">
        <f t="shared" si="15"/>
        <v>0.90062312207003237</v>
      </c>
      <c r="AC41" s="308"/>
    </row>
    <row r="42" spans="1:29" ht="15.75" customHeight="1">
      <c r="A42" s="311"/>
      <c r="B42" s="98" t="s">
        <v>118</v>
      </c>
      <c r="C42" s="292" t="s">
        <v>200</v>
      </c>
      <c r="D42" s="293"/>
      <c r="E42" s="99">
        <v>17.07</v>
      </c>
      <c r="F42" s="100">
        <v>1395</v>
      </c>
      <c r="G42" s="101">
        <f t="shared" si="16"/>
        <v>23812.65</v>
      </c>
      <c r="H42" s="26"/>
      <c r="I42" s="102">
        <v>3</v>
      </c>
      <c r="J42" s="103">
        <v>3300</v>
      </c>
      <c r="K42" s="104">
        <f t="shared" si="18"/>
        <v>1100</v>
      </c>
      <c r="L42" s="105">
        <v>3</v>
      </c>
      <c r="M42" s="103">
        <f t="shared" si="17"/>
        <v>3041.4000668271801</v>
      </c>
      <c r="N42" s="104">
        <f t="shared" si="10"/>
        <v>1013.8000222757267</v>
      </c>
      <c r="O42" s="106">
        <f t="shared" si="11"/>
        <v>0</v>
      </c>
      <c r="P42" s="107">
        <f t="shared" si="12"/>
        <v>-86.199977724273253</v>
      </c>
      <c r="Q42" s="108">
        <f t="shared" si="13"/>
        <v>0.92163638388702429</v>
      </c>
      <c r="R42" s="303"/>
      <c r="S42" s="46">
        <v>0.32638888888888895</v>
      </c>
      <c r="T42" s="47">
        <v>0.34549768518518525</v>
      </c>
      <c r="U42" s="109">
        <v>14.750000000000068</v>
      </c>
      <c r="V42" s="110">
        <v>27.520220346189674</v>
      </c>
      <c r="W42" s="111"/>
      <c r="X42" s="114"/>
      <c r="Y42" s="294"/>
      <c r="Z42" s="295"/>
      <c r="AA42" s="115">
        <f t="shared" si="14"/>
        <v>-258.59993317281987</v>
      </c>
      <c r="AB42" s="108">
        <f t="shared" si="15"/>
        <v>0.92163638388702429</v>
      </c>
      <c r="AC42" s="308"/>
    </row>
    <row r="43" spans="1:29" ht="15.75" customHeight="1">
      <c r="A43" s="311"/>
      <c r="B43" s="98" t="s">
        <v>118</v>
      </c>
      <c r="C43" s="292" t="s">
        <v>127</v>
      </c>
      <c r="D43" s="293"/>
      <c r="E43" s="99">
        <v>14.28</v>
      </c>
      <c r="F43" s="100">
        <v>4969</v>
      </c>
      <c r="G43" s="101">
        <f t="shared" si="16"/>
        <v>70957.319999999992</v>
      </c>
      <c r="H43" s="13"/>
      <c r="I43" s="102">
        <v>3</v>
      </c>
      <c r="J43" s="103">
        <v>3600</v>
      </c>
      <c r="K43" s="104">
        <f t="shared" si="18"/>
        <v>1200</v>
      </c>
      <c r="L43" s="105">
        <v>3</v>
      </c>
      <c r="M43" s="103">
        <f t="shared" si="17"/>
        <v>3239.5452368905449</v>
      </c>
      <c r="N43" s="104">
        <f t="shared" si="10"/>
        <v>1079.8484122968482</v>
      </c>
      <c r="O43" s="106">
        <f t="shared" si="11"/>
        <v>0</v>
      </c>
      <c r="P43" s="107">
        <f t="shared" si="12"/>
        <v>-120.15158770315179</v>
      </c>
      <c r="Q43" s="108">
        <f t="shared" si="13"/>
        <v>0.89987367691404019</v>
      </c>
      <c r="R43" s="303"/>
      <c r="S43" s="46">
        <v>0.35555555555555562</v>
      </c>
      <c r="T43" s="47">
        <v>0.4194560185185186</v>
      </c>
      <c r="U43" s="109">
        <v>15</v>
      </c>
      <c r="V43" s="110">
        <v>92.031435957402351</v>
      </c>
      <c r="W43" s="111"/>
      <c r="X43" s="114"/>
      <c r="Y43" s="294"/>
      <c r="Z43" s="295"/>
      <c r="AA43" s="115">
        <f t="shared" si="14"/>
        <v>-360.45476310945514</v>
      </c>
      <c r="AB43" s="108">
        <f t="shared" si="15"/>
        <v>0.89987367691404019</v>
      </c>
      <c r="AC43" s="308"/>
    </row>
    <row r="44" spans="1:29" ht="15.75" customHeight="1">
      <c r="A44" s="311"/>
      <c r="B44" s="98" t="s">
        <v>118</v>
      </c>
      <c r="C44" s="292" t="s">
        <v>125</v>
      </c>
      <c r="D44" s="293"/>
      <c r="E44" s="99">
        <v>14.03</v>
      </c>
      <c r="F44" s="100">
        <v>3592</v>
      </c>
      <c r="G44" s="119">
        <f t="shared" si="16"/>
        <v>50395.759999999995</v>
      </c>
      <c r="H44" s="120"/>
      <c r="I44" s="102">
        <v>3</v>
      </c>
      <c r="J44" s="103">
        <v>3000</v>
      </c>
      <c r="K44" s="104">
        <f t="shared" si="18"/>
        <v>1000</v>
      </c>
      <c r="L44" s="105">
        <v>3</v>
      </c>
      <c r="M44" s="103">
        <f t="shared" si="17"/>
        <v>2763.2903043486281</v>
      </c>
      <c r="N44" s="104">
        <f t="shared" si="10"/>
        <v>921.09676811620932</v>
      </c>
      <c r="O44" s="106">
        <f t="shared" si="11"/>
        <v>0</v>
      </c>
      <c r="P44" s="107">
        <f t="shared" si="12"/>
        <v>-78.903231883790681</v>
      </c>
      <c r="Q44" s="108">
        <f t="shared" si="13"/>
        <v>0.92109676811620933</v>
      </c>
      <c r="R44" s="303"/>
      <c r="S44" s="46">
        <v>0.42986111111111119</v>
      </c>
      <c r="T44" s="118">
        <v>0.4840162037037038</v>
      </c>
      <c r="U44" s="109">
        <v>14.983333333333331</v>
      </c>
      <c r="V44" s="110">
        <v>77.993976840157984</v>
      </c>
      <c r="W44" s="111"/>
      <c r="X44" s="114"/>
      <c r="Y44" s="294"/>
      <c r="Z44" s="295"/>
      <c r="AA44" s="115">
        <f t="shared" si="14"/>
        <v>-236.70969565137193</v>
      </c>
      <c r="AB44" s="108">
        <f t="shared" si="15"/>
        <v>0.92109676811620933</v>
      </c>
      <c r="AC44" s="308"/>
    </row>
    <row r="45" spans="1:29" ht="15.75" customHeight="1">
      <c r="A45" s="311"/>
      <c r="B45" s="98" t="s">
        <v>118</v>
      </c>
      <c r="C45" s="292" t="s">
        <v>230</v>
      </c>
      <c r="D45" s="293"/>
      <c r="E45" s="99">
        <v>24.76</v>
      </c>
      <c r="F45" s="100">
        <v>5211</v>
      </c>
      <c r="G45" s="119">
        <f t="shared" si="16"/>
        <v>129024.36000000002</v>
      </c>
      <c r="H45" s="60"/>
      <c r="I45" s="102">
        <v>4</v>
      </c>
      <c r="J45" s="103">
        <v>3600</v>
      </c>
      <c r="K45" s="104">
        <f t="shared" si="18"/>
        <v>900</v>
      </c>
      <c r="L45" s="105">
        <v>4</v>
      </c>
      <c r="M45" s="103">
        <f t="shared" si="17"/>
        <v>2992</v>
      </c>
      <c r="N45" s="104">
        <f t="shared" si="10"/>
        <v>748</v>
      </c>
      <c r="O45" s="121">
        <f t="shared" si="11"/>
        <v>0</v>
      </c>
      <c r="P45" s="122">
        <f t="shared" si="12"/>
        <v>-152</v>
      </c>
      <c r="Q45" s="123">
        <f t="shared" si="13"/>
        <v>0.83111111111111113</v>
      </c>
      <c r="R45" s="303"/>
      <c r="S45" s="46">
        <v>0.49375000000000008</v>
      </c>
      <c r="T45" s="118">
        <v>0.56630787037037045</v>
      </c>
      <c r="U45" s="109">
        <v>15</v>
      </c>
      <c r="V45" s="110">
        <v>104.49866310160428</v>
      </c>
      <c r="W45" s="111"/>
      <c r="X45" s="114"/>
      <c r="Y45" s="294"/>
      <c r="Z45" s="295"/>
      <c r="AA45" s="115">
        <f t="shared" si="14"/>
        <v>-608</v>
      </c>
      <c r="AB45" s="108">
        <f t="shared" si="15"/>
        <v>0.83111111111111113</v>
      </c>
      <c r="AC45" s="308"/>
    </row>
    <row r="46" spans="1:29" ht="15.75" customHeight="1">
      <c r="A46" s="311"/>
      <c r="B46" s="98"/>
      <c r="C46" s="292"/>
      <c r="D46" s="293"/>
      <c r="E46" s="99"/>
      <c r="F46" s="100"/>
      <c r="G46" s="119"/>
      <c r="H46" s="60"/>
      <c r="I46" s="102"/>
      <c r="J46" s="103"/>
      <c r="K46" s="104"/>
      <c r="L46" s="116"/>
      <c r="M46" s="103"/>
      <c r="N46" s="104"/>
      <c r="O46" s="121"/>
      <c r="P46" s="122"/>
      <c r="Q46" s="123"/>
      <c r="R46" s="303"/>
      <c r="S46" s="46"/>
      <c r="T46" s="118"/>
      <c r="U46" s="109"/>
      <c r="V46" s="110"/>
      <c r="W46" s="111"/>
      <c r="X46" s="114"/>
      <c r="Y46" s="294"/>
      <c r="Z46" s="295"/>
      <c r="AA46" s="115"/>
      <c r="AB46" s="108"/>
      <c r="AC46" s="308"/>
    </row>
    <row r="47" spans="1:29" ht="15.75" customHeight="1">
      <c r="A47" s="311"/>
      <c r="B47" s="98"/>
      <c r="C47" s="292"/>
      <c r="D47" s="293"/>
      <c r="E47" s="99"/>
      <c r="F47" s="100"/>
      <c r="G47" s="119"/>
      <c r="H47" s="60"/>
      <c r="I47" s="102"/>
      <c r="J47" s="103"/>
      <c r="K47" s="104"/>
      <c r="L47" s="116"/>
      <c r="M47" s="103"/>
      <c r="N47" s="104"/>
      <c r="O47" s="121"/>
      <c r="P47" s="122"/>
      <c r="Q47" s="123"/>
      <c r="R47" s="303"/>
      <c r="S47" s="46"/>
      <c r="T47" s="118"/>
      <c r="U47" s="109"/>
      <c r="V47" s="110"/>
      <c r="W47" s="111"/>
      <c r="X47" s="114"/>
      <c r="Y47" s="294"/>
      <c r="Z47" s="295"/>
      <c r="AA47" s="115"/>
      <c r="AB47" s="108"/>
      <c r="AC47" s="308"/>
    </row>
    <row r="48" spans="1:29" ht="15.75" customHeight="1">
      <c r="A48" s="311"/>
      <c r="B48" s="98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46"/>
      <c r="T48" s="118"/>
      <c r="U48" s="109"/>
      <c r="V48" s="110"/>
      <c r="W48" s="111"/>
      <c r="X48" s="114"/>
      <c r="Y48" s="294"/>
      <c r="Z48" s="295"/>
      <c r="AA48" s="115"/>
      <c r="AB48" s="108"/>
      <c r="AC48" s="308"/>
    </row>
    <row r="49" spans="1:29" ht="15.75" customHeight="1">
      <c r="A49" s="311"/>
      <c r="B49" s="98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46"/>
      <c r="T49" s="118"/>
      <c r="U49" s="109"/>
      <c r="V49" s="110"/>
      <c r="W49" s="124"/>
      <c r="X49" s="125"/>
      <c r="Y49" s="294"/>
      <c r="Z49" s="295"/>
      <c r="AA49" s="115"/>
      <c r="AB49" s="108"/>
      <c r="AC49" s="308"/>
    </row>
    <row r="50" spans="1:29" ht="15.75" customHeight="1">
      <c r="A50" s="311"/>
      <c r="B50" s="98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46"/>
      <c r="T50" s="118"/>
      <c r="U50" s="109"/>
      <c r="V50" s="110"/>
      <c r="W50" s="124"/>
      <c r="X50" s="125"/>
      <c r="Y50" s="294"/>
      <c r="Z50" s="295"/>
      <c r="AA50" s="115"/>
      <c r="AB50" s="108"/>
      <c r="AC50" s="308"/>
    </row>
    <row r="51" spans="1:29" ht="15.75" customHeight="1">
      <c r="A51" s="311"/>
      <c r="B51" s="98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46"/>
      <c r="T51" s="118"/>
      <c r="U51" s="109"/>
      <c r="V51" s="110"/>
      <c r="W51" s="124"/>
      <c r="X51" s="125"/>
      <c r="Y51" s="294"/>
      <c r="Z51" s="295"/>
      <c r="AA51" s="115"/>
      <c r="AB51" s="108"/>
      <c r="AC51" s="308"/>
    </row>
    <row r="52" spans="1:29" ht="15.75" customHeight="1">
      <c r="A52" s="311"/>
      <c r="B52" s="98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46"/>
      <c r="T52" s="118"/>
      <c r="U52" s="109"/>
      <c r="V52" s="110"/>
      <c r="W52" s="124"/>
      <c r="X52" s="125"/>
      <c r="Y52" s="294"/>
      <c r="Z52" s="295"/>
      <c r="AA52" s="115"/>
      <c r="AB52" s="108"/>
      <c r="AC52" s="308"/>
    </row>
    <row r="53" spans="1:29" ht="15.75" customHeight="1">
      <c r="A53" s="311"/>
      <c r="B53" s="98"/>
      <c r="C53" s="292"/>
      <c r="D53" s="293"/>
      <c r="E53" s="99"/>
      <c r="F53" s="100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46"/>
      <c r="T53" s="118"/>
      <c r="U53" s="109"/>
      <c r="V53" s="110"/>
      <c r="W53" s="124"/>
      <c r="X53" s="125"/>
      <c r="Y53" s="294"/>
      <c r="Z53" s="295"/>
      <c r="AA53" s="115"/>
      <c r="AB53" s="108"/>
      <c r="AC53" s="308"/>
    </row>
    <row r="54" spans="1:29" ht="15.75" customHeight="1">
      <c r="A54" s="311"/>
      <c r="B54" s="98"/>
      <c r="C54" s="292"/>
      <c r="D54" s="293"/>
      <c r="E54" s="168"/>
      <c r="F54" s="100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294"/>
      <c r="Z54" s="295"/>
      <c r="AA54" s="163"/>
      <c r="AB54" s="123"/>
      <c r="AC54" s="308"/>
    </row>
    <row r="55" spans="1:29" ht="15.75" customHeight="1" thickBot="1">
      <c r="A55" s="312"/>
      <c r="B55" s="131" t="s">
        <v>115</v>
      </c>
      <c r="C55" s="289"/>
      <c r="D55" s="289"/>
      <c r="E55" s="132"/>
      <c r="F55" s="97"/>
      <c r="G55" s="133"/>
      <c r="H55" s="67"/>
      <c r="I55" s="134">
        <f t="shared" ref="I55:J55" si="19">AVERAGE(I39:I54)</f>
        <v>3.4285714285714284</v>
      </c>
      <c r="J55" s="135">
        <f t="shared" si="19"/>
        <v>3471.4285714285716</v>
      </c>
      <c r="K55" s="136">
        <f t="shared" ref="K55" si="20">J55/I55</f>
        <v>1012.5000000000001</v>
      </c>
      <c r="L55" s="134">
        <f t="shared" ref="L55:M55" si="21">AVERAGE(L39:L54)</f>
        <v>3.4285714285714284</v>
      </c>
      <c r="M55" s="135">
        <f t="shared" si="21"/>
        <v>3109.5286567307162</v>
      </c>
      <c r="N55" s="136">
        <f t="shared" ref="N55:N62" si="22">M55/L55</f>
        <v>906.94585821312558</v>
      </c>
      <c r="O55" s="137">
        <f t="shared" ref="O55:O62" si="23">L55-I55</f>
        <v>0</v>
      </c>
      <c r="P55" s="138">
        <f t="shared" ref="P55:P62" si="24">N55-K55</f>
        <v>-105.55414178687454</v>
      </c>
      <c r="Q55" s="139">
        <f t="shared" ref="Q55:Q62" si="25">N55/K55</f>
        <v>0.89574899576604983</v>
      </c>
      <c r="R55" s="304"/>
      <c r="S55" s="140">
        <v>0.25</v>
      </c>
      <c r="T55" s="141">
        <v>0.56630787037037045</v>
      </c>
      <c r="U55" s="142"/>
      <c r="V55" s="164"/>
      <c r="W55" s="97"/>
      <c r="X55" s="67"/>
      <c r="Y55" s="290"/>
      <c r="Z55" s="291"/>
      <c r="AA55" s="166">
        <f t="shared" ref="AA55:AA62" si="26">M55-J55</f>
        <v>-361.89991469785537</v>
      </c>
      <c r="AB55" s="139">
        <f t="shared" ref="AB55:AB62" si="27">M55/J55</f>
        <v>0.89574899576604994</v>
      </c>
      <c r="AC55" s="309"/>
    </row>
    <row r="56" spans="1:29" ht="15.75" customHeight="1">
      <c r="A56" s="296" t="s">
        <v>78</v>
      </c>
      <c r="B56" s="112" t="s">
        <v>118</v>
      </c>
      <c r="C56" s="300" t="s">
        <v>126</v>
      </c>
      <c r="D56" s="301"/>
      <c r="E56" s="145">
        <v>18.18</v>
      </c>
      <c r="F56" s="95">
        <v>1653</v>
      </c>
      <c r="G56" s="146">
        <f t="shared" ref="G56:G62" si="28">E56*F56</f>
        <v>30051.54</v>
      </c>
      <c r="H56" s="147"/>
      <c r="I56" s="148">
        <v>3</v>
      </c>
      <c r="J56" s="149">
        <v>3600</v>
      </c>
      <c r="K56" s="150">
        <f>J56/I56</f>
        <v>1200</v>
      </c>
      <c r="L56" s="151">
        <v>3</v>
      </c>
      <c r="M56" s="149">
        <f t="shared" ref="M56:M62" si="29">F56/V56*60</f>
        <v>3242.4756310719181</v>
      </c>
      <c r="N56" s="150">
        <f t="shared" si="22"/>
        <v>1080.8252103573061</v>
      </c>
      <c r="O56" s="152">
        <f t="shared" si="23"/>
        <v>0</v>
      </c>
      <c r="P56" s="153">
        <f t="shared" si="24"/>
        <v>-119.1747896426939</v>
      </c>
      <c r="Q56" s="154">
        <f t="shared" si="25"/>
        <v>0.90068767529775506</v>
      </c>
      <c r="R56" s="302">
        <f>Q72</f>
        <v>0.89353821085132501</v>
      </c>
      <c r="S56" s="155">
        <v>0.25</v>
      </c>
      <c r="T56" s="156">
        <v>0.27123842592592595</v>
      </c>
      <c r="U56" s="157"/>
      <c r="V56" s="158">
        <v>30.587739519020669</v>
      </c>
      <c r="W56" s="156"/>
      <c r="X56" s="167"/>
      <c r="Y56" s="305"/>
      <c r="Z56" s="306"/>
      <c r="AA56" s="113">
        <f t="shared" si="26"/>
        <v>-357.52436892808191</v>
      </c>
      <c r="AB56" s="154">
        <f t="shared" si="27"/>
        <v>0.90068767529775506</v>
      </c>
      <c r="AC56" s="307">
        <f>AB72</f>
        <v>0.89353821085132501</v>
      </c>
    </row>
    <row r="57" spans="1:29" ht="15.75" customHeight="1">
      <c r="A57" s="297"/>
      <c r="B57" s="98" t="s">
        <v>118</v>
      </c>
      <c r="C57" s="292" t="s">
        <v>130</v>
      </c>
      <c r="D57" s="293"/>
      <c r="E57" s="99">
        <v>30</v>
      </c>
      <c r="F57" s="100">
        <v>1745</v>
      </c>
      <c r="G57" s="101">
        <f t="shared" si="28"/>
        <v>52350</v>
      </c>
      <c r="H57" s="26"/>
      <c r="I57" s="102">
        <v>4</v>
      </c>
      <c r="J57" s="103">
        <v>3600</v>
      </c>
      <c r="K57" s="104">
        <f t="shared" si="18"/>
        <v>900</v>
      </c>
      <c r="L57" s="105">
        <v>4</v>
      </c>
      <c r="M57" s="103">
        <f t="shared" si="29"/>
        <v>3241.1777844542239</v>
      </c>
      <c r="N57" s="104">
        <f t="shared" si="22"/>
        <v>810.29444611355598</v>
      </c>
      <c r="O57" s="106">
        <f t="shared" si="23"/>
        <v>0</v>
      </c>
      <c r="P57" s="107">
        <f t="shared" si="24"/>
        <v>-89.705553886444022</v>
      </c>
      <c r="Q57" s="108">
        <f t="shared" si="25"/>
        <v>0.90032716234839549</v>
      </c>
      <c r="R57" s="303"/>
      <c r="S57" s="46">
        <v>0.28125</v>
      </c>
      <c r="T57" s="47">
        <v>0.30368055555555556</v>
      </c>
      <c r="U57" s="109">
        <v>15</v>
      </c>
      <c r="V57" s="110">
        <v>32.303072204856001</v>
      </c>
      <c r="W57" s="111"/>
      <c r="X57" s="13"/>
      <c r="Y57" s="294"/>
      <c r="Z57" s="295"/>
      <c r="AA57" s="115">
        <f t="shared" si="26"/>
        <v>-358.82221554577609</v>
      </c>
      <c r="AB57" s="108">
        <f t="shared" si="27"/>
        <v>0.90032716234839549</v>
      </c>
      <c r="AC57" s="308"/>
    </row>
    <row r="58" spans="1:29" ht="15.75" customHeight="1">
      <c r="A58" s="297"/>
      <c r="B58" s="98" t="s">
        <v>118</v>
      </c>
      <c r="C58" s="292" t="s">
        <v>216</v>
      </c>
      <c r="D58" s="293"/>
      <c r="E58" s="99">
        <v>30</v>
      </c>
      <c r="F58" s="100">
        <v>1958</v>
      </c>
      <c r="G58" s="101">
        <f t="shared" si="28"/>
        <v>58740</v>
      </c>
      <c r="H58" s="26"/>
      <c r="I58" s="102">
        <v>4</v>
      </c>
      <c r="J58" s="103">
        <v>3300</v>
      </c>
      <c r="K58" s="104">
        <f t="shared" si="18"/>
        <v>825</v>
      </c>
      <c r="L58" s="105">
        <v>4</v>
      </c>
      <c r="M58" s="103">
        <f t="shared" si="29"/>
        <v>3042.7933201489072</v>
      </c>
      <c r="N58" s="104">
        <f t="shared" si="22"/>
        <v>760.69833003722681</v>
      </c>
      <c r="O58" s="106">
        <f t="shared" si="23"/>
        <v>0</v>
      </c>
      <c r="P58" s="107">
        <f t="shared" si="24"/>
        <v>-64.30166996277319</v>
      </c>
      <c r="Q58" s="108">
        <f t="shared" si="25"/>
        <v>0.92205858186330525</v>
      </c>
      <c r="R58" s="303"/>
      <c r="S58" s="46">
        <v>0.31388888888888888</v>
      </c>
      <c r="T58" s="47">
        <v>0.34069444444444441</v>
      </c>
      <c r="U58" s="109">
        <v>14.69999999999998</v>
      </c>
      <c r="V58" s="110">
        <v>38.609260517980502</v>
      </c>
      <c r="W58" s="111"/>
      <c r="X58" s="13"/>
      <c r="Y58" s="294"/>
      <c r="Z58" s="295"/>
      <c r="AA58" s="115">
        <f t="shared" si="26"/>
        <v>-257.20667985109276</v>
      </c>
      <c r="AB58" s="108">
        <f t="shared" si="27"/>
        <v>0.92205858186330525</v>
      </c>
      <c r="AC58" s="308"/>
    </row>
    <row r="59" spans="1:29" ht="15.75" customHeight="1">
      <c r="A59" s="297"/>
      <c r="B59" s="98" t="s">
        <v>118</v>
      </c>
      <c r="C59" s="292" t="s">
        <v>128</v>
      </c>
      <c r="D59" s="293"/>
      <c r="E59" s="99">
        <v>25.03</v>
      </c>
      <c r="F59" s="100">
        <v>1493</v>
      </c>
      <c r="G59" s="101">
        <f t="shared" si="28"/>
        <v>37369.79</v>
      </c>
      <c r="H59" s="26"/>
      <c r="I59" s="102">
        <v>5</v>
      </c>
      <c r="J59" s="103">
        <v>3600</v>
      </c>
      <c r="K59" s="104">
        <f t="shared" si="18"/>
        <v>720</v>
      </c>
      <c r="L59" s="105">
        <v>5</v>
      </c>
      <c r="M59" s="103">
        <f t="shared" si="29"/>
        <v>3245.4702238402465</v>
      </c>
      <c r="N59" s="104">
        <f t="shared" si="22"/>
        <v>649.09404476804934</v>
      </c>
      <c r="O59" s="106">
        <f t="shared" si="23"/>
        <v>0</v>
      </c>
      <c r="P59" s="107">
        <f t="shared" si="24"/>
        <v>-70.905955231950657</v>
      </c>
      <c r="Q59" s="108">
        <f t="shared" si="25"/>
        <v>0.90151950662229074</v>
      </c>
      <c r="R59" s="303"/>
      <c r="S59" s="46">
        <v>0.35069444444444448</v>
      </c>
      <c r="T59" s="47">
        <v>0.36986111111111114</v>
      </c>
      <c r="U59" s="109">
        <v>15</v>
      </c>
      <c r="V59" s="110">
        <v>27.601547332639907</v>
      </c>
      <c r="W59" s="111"/>
      <c r="X59" s="114"/>
      <c r="Y59" s="294"/>
      <c r="Z59" s="295"/>
      <c r="AA59" s="115">
        <f t="shared" si="26"/>
        <v>-354.52977615975351</v>
      </c>
      <c r="AB59" s="108">
        <f t="shared" si="27"/>
        <v>0.90151950662229074</v>
      </c>
      <c r="AC59" s="308"/>
    </row>
    <row r="60" spans="1:29" ht="15.75" customHeight="1">
      <c r="A60" s="298"/>
      <c r="B60" s="98" t="s">
        <v>118</v>
      </c>
      <c r="C60" s="292" t="s">
        <v>218</v>
      </c>
      <c r="D60" s="293"/>
      <c r="E60" s="99">
        <v>27.48</v>
      </c>
      <c r="F60" s="100">
        <v>2757</v>
      </c>
      <c r="G60" s="101">
        <f t="shared" si="28"/>
        <v>75762.36</v>
      </c>
      <c r="H60" s="13"/>
      <c r="I60" s="102">
        <v>5</v>
      </c>
      <c r="J60" s="103">
        <v>3600</v>
      </c>
      <c r="K60" s="104">
        <f t="shared" si="18"/>
        <v>720</v>
      </c>
      <c r="L60" s="105">
        <v>5</v>
      </c>
      <c r="M60" s="103">
        <f t="shared" si="29"/>
        <v>3238.6512900593175</v>
      </c>
      <c r="N60" s="104">
        <f t="shared" si="22"/>
        <v>647.7302580118635</v>
      </c>
      <c r="O60" s="106">
        <f t="shared" si="23"/>
        <v>0</v>
      </c>
      <c r="P60" s="107">
        <f t="shared" si="24"/>
        <v>-72.269741988136502</v>
      </c>
      <c r="Q60" s="108">
        <f t="shared" si="25"/>
        <v>0.89962535834981039</v>
      </c>
      <c r="R60" s="303"/>
      <c r="S60" s="46">
        <v>0.37986111111111115</v>
      </c>
      <c r="T60" s="47">
        <v>0.41532407407407412</v>
      </c>
      <c r="U60" s="109">
        <v>15</v>
      </c>
      <c r="V60" s="110">
        <v>51.076817225657614</v>
      </c>
      <c r="W60" s="111"/>
      <c r="X60" s="114"/>
      <c r="Y60" s="294"/>
      <c r="Z60" s="295"/>
      <c r="AA60" s="115">
        <f t="shared" si="26"/>
        <v>-361.34870994068251</v>
      </c>
      <c r="AB60" s="108">
        <f t="shared" si="27"/>
        <v>0.89962535834981039</v>
      </c>
      <c r="AC60" s="308"/>
    </row>
    <row r="61" spans="1:29" ht="15.75" customHeight="1">
      <c r="A61" s="298"/>
      <c r="B61" s="98" t="s">
        <v>118</v>
      </c>
      <c r="C61" s="292" t="s">
        <v>123</v>
      </c>
      <c r="D61" s="293"/>
      <c r="E61" s="99">
        <v>16.66</v>
      </c>
      <c r="F61" s="100">
        <v>4114</v>
      </c>
      <c r="G61" s="119">
        <f t="shared" si="28"/>
        <v>68539.240000000005</v>
      </c>
      <c r="H61" s="120"/>
      <c r="I61" s="102">
        <v>5</v>
      </c>
      <c r="J61" s="103">
        <v>3600</v>
      </c>
      <c r="K61" s="104">
        <f t="shared" si="18"/>
        <v>720</v>
      </c>
      <c r="L61" s="105">
        <v>5</v>
      </c>
      <c r="M61" s="103">
        <f t="shared" si="29"/>
        <v>3243.5332006233816</v>
      </c>
      <c r="N61" s="104">
        <f t="shared" si="22"/>
        <v>648.70664012467637</v>
      </c>
      <c r="O61" s="106">
        <f t="shared" si="23"/>
        <v>0</v>
      </c>
      <c r="P61" s="107">
        <f t="shared" si="24"/>
        <v>-71.293359875323631</v>
      </c>
      <c r="Q61" s="108">
        <f t="shared" si="25"/>
        <v>0.9009814446176061</v>
      </c>
      <c r="R61" s="303"/>
      <c r="S61" s="46">
        <v>0.42569444444444449</v>
      </c>
      <c r="T61" s="118">
        <v>0.4785416666666667</v>
      </c>
      <c r="U61" s="109">
        <v>14.933333333333323</v>
      </c>
      <c r="V61" s="110">
        <v>76.102196195358601</v>
      </c>
      <c r="W61" s="111"/>
      <c r="X61" s="49"/>
      <c r="Y61" s="294"/>
      <c r="Z61" s="295"/>
      <c r="AA61" s="115">
        <f t="shared" si="26"/>
        <v>-356.46679937661838</v>
      </c>
      <c r="AB61" s="108">
        <f t="shared" si="27"/>
        <v>0.90098144461760599</v>
      </c>
      <c r="AC61" s="308"/>
    </row>
    <row r="62" spans="1:29" ht="15.75" customHeight="1">
      <c r="A62" s="298"/>
      <c r="B62" s="98" t="s">
        <v>118</v>
      </c>
      <c r="C62" s="292" t="s">
        <v>231</v>
      </c>
      <c r="D62" s="293"/>
      <c r="E62" s="99">
        <v>23.8</v>
      </c>
      <c r="F62" s="100">
        <v>5210</v>
      </c>
      <c r="G62" s="119">
        <f t="shared" si="28"/>
        <v>123998</v>
      </c>
      <c r="H62" s="60"/>
      <c r="I62" s="102">
        <v>4</v>
      </c>
      <c r="J62" s="103">
        <v>3600</v>
      </c>
      <c r="K62" s="104">
        <f t="shared" si="18"/>
        <v>900</v>
      </c>
      <c r="L62" s="105">
        <v>4</v>
      </c>
      <c r="M62" s="103">
        <f t="shared" si="29"/>
        <v>2995</v>
      </c>
      <c r="N62" s="104">
        <f t="shared" si="22"/>
        <v>748.75</v>
      </c>
      <c r="O62" s="121">
        <f t="shared" si="23"/>
        <v>0</v>
      </c>
      <c r="P62" s="122">
        <f t="shared" si="24"/>
        <v>-151.25</v>
      </c>
      <c r="Q62" s="123">
        <f t="shared" si="25"/>
        <v>0.83194444444444449</v>
      </c>
      <c r="R62" s="303"/>
      <c r="S62" s="46">
        <v>0.48888888888888893</v>
      </c>
      <c r="T62" s="118">
        <v>0.56136574074074075</v>
      </c>
      <c r="U62" s="109">
        <v>14.900000000000011</v>
      </c>
      <c r="V62" s="110">
        <v>104.37395659432387</v>
      </c>
      <c r="W62" s="111"/>
      <c r="X62" s="114"/>
      <c r="Y62" s="294"/>
      <c r="Z62" s="295"/>
      <c r="AA62" s="115">
        <f t="shared" si="26"/>
        <v>-605</v>
      </c>
      <c r="AB62" s="108">
        <f t="shared" si="27"/>
        <v>0.83194444444444449</v>
      </c>
      <c r="AC62" s="308"/>
    </row>
    <row r="63" spans="1:29" ht="15.75" customHeight="1">
      <c r="A63" s="298"/>
      <c r="B63" s="98"/>
      <c r="C63" s="292"/>
      <c r="D63" s="293"/>
      <c r="E63" s="99"/>
      <c r="F63" s="100"/>
      <c r="G63" s="119"/>
      <c r="H63" s="60"/>
      <c r="I63" s="102"/>
      <c r="J63" s="103"/>
      <c r="K63" s="104"/>
      <c r="L63" s="116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294"/>
      <c r="Z63" s="295"/>
      <c r="AA63" s="115"/>
      <c r="AB63" s="108"/>
      <c r="AC63" s="308"/>
    </row>
    <row r="64" spans="1:29" ht="15.75" customHeight="1">
      <c r="A64" s="298"/>
      <c r="B64" s="98"/>
      <c r="C64" s="292"/>
      <c r="D64" s="293"/>
      <c r="E64" s="99"/>
      <c r="F64" s="100"/>
      <c r="G64" s="119"/>
      <c r="H64" s="60"/>
      <c r="I64" s="102"/>
      <c r="J64" s="103"/>
      <c r="K64" s="104"/>
      <c r="L64" s="116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24"/>
      <c r="X64" s="125"/>
      <c r="Y64" s="294"/>
      <c r="Z64" s="295"/>
      <c r="AA64" s="115"/>
      <c r="AB64" s="108"/>
      <c r="AC64" s="308"/>
    </row>
    <row r="65" spans="1:29" ht="15.75" customHeight="1">
      <c r="A65" s="298"/>
      <c r="B65" s="98"/>
      <c r="C65" s="292"/>
      <c r="D65" s="293"/>
      <c r="E65" s="99"/>
      <c r="F65" s="100"/>
      <c r="G65" s="119"/>
      <c r="H65" s="60"/>
      <c r="I65" s="102"/>
      <c r="J65" s="103"/>
      <c r="K65" s="104"/>
      <c r="L65" s="116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24"/>
      <c r="X65" s="125"/>
      <c r="Y65" s="294"/>
      <c r="Z65" s="295"/>
      <c r="AA65" s="115"/>
      <c r="AB65" s="108"/>
      <c r="AC65" s="308"/>
    </row>
    <row r="66" spans="1:29" ht="15.75" customHeight="1">
      <c r="A66" s="298"/>
      <c r="B66" s="98"/>
      <c r="C66" s="292"/>
      <c r="D66" s="293"/>
      <c r="E66" s="99"/>
      <c r="F66" s="100"/>
      <c r="G66" s="119"/>
      <c r="H66" s="60"/>
      <c r="I66" s="102"/>
      <c r="J66" s="103"/>
      <c r="K66" s="104"/>
      <c r="L66" s="116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24"/>
      <c r="X66" s="125"/>
      <c r="Y66" s="294"/>
      <c r="Z66" s="295"/>
      <c r="AA66" s="115"/>
      <c r="AB66" s="108"/>
      <c r="AC66" s="308"/>
    </row>
    <row r="67" spans="1:29" ht="15.75" customHeight="1">
      <c r="A67" s="298"/>
      <c r="B67" s="98"/>
      <c r="C67" s="292"/>
      <c r="D67" s="293"/>
      <c r="E67" s="99"/>
      <c r="F67" s="100"/>
      <c r="G67" s="119"/>
      <c r="H67" s="60"/>
      <c r="I67" s="102"/>
      <c r="J67" s="103"/>
      <c r="K67" s="104"/>
      <c r="L67" s="116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24"/>
      <c r="X67" s="125"/>
      <c r="Y67" s="294"/>
      <c r="Z67" s="295"/>
      <c r="AA67" s="115"/>
      <c r="AB67" s="108"/>
      <c r="AC67" s="308"/>
    </row>
    <row r="68" spans="1:29" ht="15.75" customHeight="1">
      <c r="A68" s="298"/>
      <c r="B68" s="98"/>
      <c r="C68" s="292"/>
      <c r="D68" s="293"/>
      <c r="E68" s="99"/>
      <c r="F68" s="100"/>
      <c r="G68" s="119"/>
      <c r="H68" s="60"/>
      <c r="I68" s="102"/>
      <c r="J68" s="103"/>
      <c r="K68" s="104"/>
      <c r="L68" s="116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24"/>
      <c r="X68" s="125"/>
      <c r="Y68" s="294"/>
      <c r="Z68" s="295"/>
      <c r="AA68" s="115"/>
      <c r="AB68" s="108"/>
      <c r="AC68" s="308"/>
    </row>
    <row r="69" spans="1:29" ht="15.75" customHeight="1">
      <c r="A69" s="298"/>
      <c r="B69" s="98"/>
      <c r="C69" s="292"/>
      <c r="D69" s="293"/>
      <c r="E69" s="99"/>
      <c r="F69" s="100"/>
      <c r="G69" s="119"/>
      <c r="H69" s="60"/>
      <c r="I69" s="102"/>
      <c r="J69" s="103"/>
      <c r="K69" s="104"/>
      <c r="L69" s="116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24"/>
      <c r="X69" s="125"/>
      <c r="Y69" s="294"/>
      <c r="Z69" s="295"/>
      <c r="AA69" s="115"/>
      <c r="AB69" s="108"/>
      <c r="AC69" s="308"/>
    </row>
    <row r="70" spans="1:29" ht="15.75" customHeight="1">
      <c r="A70" s="298"/>
      <c r="B70" s="98"/>
      <c r="C70" s="292"/>
      <c r="D70" s="293"/>
      <c r="E70" s="99"/>
      <c r="F70" s="100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24"/>
      <c r="X70" s="125"/>
      <c r="Y70" s="294"/>
      <c r="Z70" s="295"/>
      <c r="AA70" s="115"/>
      <c r="AB70" s="108"/>
      <c r="AC70" s="308"/>
    </row>
    <row r="71" spans="1:29" ht="15.75" customHeight="1">
      <c r="A71" s="298"/>
      <c r="B71" s="98"/>
      <c r="C71" s="292"/>
      <c r="D71" s="293"/>
      <c r="E71" s="168"/>
      <c r="F71" s="100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294"/>
      <c r="Z71" s="295"/>
      <c r="AA71" s="163"/>
      <c r="AB71" s="123"/>
      <c r="AC71" s="308"/>
    </row>
    <row r="72" spans="1:29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0">AVERAGE(I56:I71)</f>
        <v>4.2857142857142856</v>
      </c>
      <c r="J72" s="135">
        <f t="shared" si="30"/>
        <v>3557.1428571428573</v>
      </c>
      <c r="K72" s="136">
        <f t="shared" ref="K72" si="31">J72/I72</f>
        <v>830.00000000000011</v>
      </c>
      <c r="L72" s="134">
        <f t="shared" ref="L72:M72" si="32">AVERAGE(L56:L71)</f>
        <v>4.2857142857142856</v>
      </c>
      <c r="M72" s="135">
        <f t="shared" si="32"/>
        <v>3178.443064313999</v>
      </c>
      <c r="N72" s="136">
        <f>M72/L72</f>
        <v>741.63671500659984</v>
      </c>
      <c r="O72" s="137">
        <f>L72-I72</f>
        <v>0</v>
      </c>
      <c r="P72" s="138">
        <f>N72-K72</f>
        <v>-88.363284993400271</v>
      </c>
      <c r="Q72" s="139">
        <f>N72/K72</f>
        <v>0.89353821085132501</v>
      </c>
      <c r="R72" s="304"/>
      <c r="S72" s="140">
        <v>0.25</v>
      </c>
      <c r="T72" s="141">
        <v>0.56136574074074075</v>
      </c>
      <c r="U72" s="142"/>
      <c r="V72" s="164"/>
      <c r="W72" s="165"/>
      <c r="X72" s="136"/>
      <c r="Y72" s="290"/>
      <c r="Z72" s="291"/>
      <c r="AA72" s="166">
        <f>M72-J72</f>
        <v>-378.69979282885834</v>
      </c>
      <c r="AB72" s="139">
        <f>M72/J72</f>
        <v>0.89353821085132501</v>
      </c>
      <c r="AC72" s="309"/>
    </row>
    <row r="73" spans="1:29" ht="15.75" customHeight="1">
      <c r="A73" s="310" t="s">
        <v>131</v>
      </c>
      <c r="B73" s="112" t="s">
        <v>118</v>
      </c>
      <c r="C73" s="300" t="s">
        <v>132</v>
      </c>
      <c r="D73" s="301"/>
      <c r="E73" s="145">
        <v>28.57</v>
      </c>
      <c r="F73" s="95">
        <v>1137</v>
      </c>
      <c r="G73" s="146">
        <f t="shared" ref="G73:G74" si="33">E73*F73</f>
        <v>32484.09</v>
      </c>
      <c r="H73" s="147"/>
      <c r="I73" s="148">
        <v>12</v>
      </c>
      <c r="J73" s="149">
        <v>3600</v>
      </c>
      <c r="K73" s="150">
        <f>J73/I73</f>
        <v>300</v>
      </c>
      <c r="L73" s="151">
        <v>12</v>
      </c>
      <c r="M73" s="149">
        <f>F73/V73*60</f>
        <v>3120.327932008679</v>
      </c>
      <c r="N73" s="150">
        <f>M73/L73</f>
        <v>260.0273276673899</v>
      </c>
      <c r="O73" s="152">
        <f>L73-I73</f>
        <v>0</v>
      </c>
      <c r="P73" s="153">
        <f>N73-K73</f>
        <v>-39.972672332610102</v>
      </c>
      <c r="Q73" s="154">
        <f>N73/K73</f>
        <v>0.86675775889129969</v>
      </c>
      <c r="R73" s="302">
        <f>Q89</f>
        <v>0.88593004788177399</v>
      </c>
      <c r="S73" s="155">
        <v>0.70833333333333337</v>
      </c>
      <c r="T73" s="156">
        <v>0.72350694444444452</v>
      </c>
      <c r="U73" s="157"/>
      <c r="V73" s="158">
        <v>21.863086664767341</v>
      </c>
      <c r="W73" s="156"/>
      <c r="X73" s="167"/>
      <c r="Y73" s="305"/>
      <c r="Z73" s="306"/>
      <c r="AA73" s="113">
        <f>M73-J73</f>
        <v>-479.672067991321</v>
      </c>
      <c r="AB73" s="154">
        <f>M73/J73</f>
        <v>0.86675775889129969</v>
      </c>
      <c r="AC73" s="307">
        <f>AB89</f>
        <v>0.88593004788177399</v>
      </c>
    </row>
    <row r="74" spans="1:29" ht="15.75" customHeight="1">
      <c r="A74" s="311"/>
      <c r="B74" s="98" t="s">
        <v>118</v>
      </c>
      <c r="C74" s="292" t="s">
        <v>211</v>
      </c>
      <c r="D74" s="293"/>
      <c r="E74" s="99">
        <v>17.71</v>
      </c>
      <c r="F74" s="100">
        <v>171</v>
      </c>
      <c r="G74" s="101">
        <f t="shared" si="33"/>
        <v>3028.4100000000003</v>
      </c>
      <c r="H74" s="26"/>
      <c r="I74" s="102">
        <v>5</v>
      </c>
      <c r="J74" s="103">
        <v>3600</v>
      </c>
      <c r="K74" s="104">
        <f t="shared" si="18"/>
        <v>720</v>
      </c>
      <c r="L74" s="105">
        <v>5</v>
      </c>
      <c r="M74" s="103">
        <f>F74/V74*60</f>
        <v>3258.3684127400938</v>
      </c>
      <c r="N74" s="104">
        <f>M74/L74</f>
        <v>651.67368254801875</v>
      </c>
      <c r="O74" s="106">
        <f>L74-I74</f>
        <v>0</v>
      </c>
      <c r="P74" s="107">
        <f>N74-K74</f>
        <v>-68.326317451981254</v>
      </c>
      <c r="Q74" s="108">
        <f>N74/K74</f>
        <v>0.90510233687224828</v>
      </c>
      <c r="R74" s="303"/>
      <c r="S74" s="46">
        <v>0.7270833333333333</v>
      </c>
      <c r="T74" s="47">
        <v>0.72925925925925927</v>
      </c>
      <c r="U74" s="109">
        <v>5.1499999999998458</v>
      </c>
      <c r="V74" s="110">
        <v>3.1488152045311386</v>
      </c>
      <c r="W74" s="111"/>
      <c r="X74" s="13"/>
      <c r="Y74" s="294"/>
      <c r="Z74" s="295"/>
      <c r="AA74" s="115">
        <f>M74-J74</f>
        <v>-341.63158725990615</v>
      </c>
      <c r="AB74" s="108">
        <f>M74/J74</f>
        <v>0.90510233687224828</v>
      </c>
      <c r="AC74" s="308"/>
    </row>
    <row r="75" spans="1:29" ht="15.75" customHeight="1">
      <c r="A75" s="311"/>
      <c r="B75" s="98"/>
      <c r="C75" s="292"/>
      <c r="D75" s="293"/>
      <c r="E75" s="99"/>
      <c r="F75" s="100"/>
      <c r="G75" s="101"/>
      <c r="H75" s="26"/>
      <c r="I75" s="102"/>
      <c r="J75" s="103"/>
      <c r="K75" s="104"/>
      <c r="L75" s="105"/>
      <c r="M75" s="103"/>
      <c r="N75" s="104"/>
      <c r="O75" s="106"/>
      <c r="P75" s="107"/>
      <c r="Q75" s="108"/>
      <c r="R75" s="303"/>
      <c r="S75" s="46"/>
      <c r="T75" s="47"/>
      <c r="U75" s="109"/>
      <c r="V75" s="110"/>
      <c r="W75" s="111"/>
      <c r="X75" s="13"/>
      <c r="Y75" s="294"/>
      <c r="Z75" s="295"/>
      <c r="AA75" s="115"/>
      <c r="AB75" s="108"/>
      <c r="AC75" s="308"/>
    </row>
    <row r="76" spans="1:29" ht="15.75" customHeight="1">
      <c r="A76" s="311"/>
      <c r="B76" s="98"/>
      <c r="C76" s="292"/>
      <c r="D76" s="293"/>
      <c r="E76" s="99"/>
      <c r="F76" s="100"/>
      <c r="G76" s="101"/>
      <c r="H76" s="26"/>
      <c r="I76" s="102"/>
      <c r="J76" s="103"/>
      <c r="K76" s="104"/>
      <c r="L76" s="105"/>
      <c r="M76" s="103"/>
      <c r="N76" s="104"/>
      <c r="O76" s="106"/>
      <c r="P76" s="107"/>
      <c r="Q76" s="108"/>
      <c r="R76" s="303"/>
      <c r="S76" s="46"/>
      <c r="T76" s="47"/>
      <c r="U76" s="109"/>
      <c r="V76" s="110"/>
      <c r="W76" s="111"/>
      <c r="X76" s="114"/>
      <c r="Y76" s="294"/>
      <c r="Z76" s="295"/>
      <c r="AA76" s="115"/>
      <c r="AB76" s="108"/>
      <c r="AC76" s="308"/>
    </row>
    <row r="77" spans="1:29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294"/>
      <c r="Z77" s="295"/>
      <c r="AA77" s="115"/>
      <c r="AB77" s="108"/>
      <c r="AC77" s="308"/>
    </row>
    <row r="78" spans="1:29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49"/>
      <c r="Y78" s="294"/>
      <c r="Z78" s="295"/>
      <c r="AA78" s="115"/>
      <c r="AB78" s="108"/>
      <c r="AC78" s="308"/>
    </row>
    <row r="79" spans="1:29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294"/>
      <c r="Z79" s="295"/>
      <c r="AA79" s="115"/>
      <c r="AB79" s="108"/>
      <c r="AC79" s="308"/>
    </row>
    <row r="80" spans="1:29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294"/>
      <c r="Z80" s="295"/>
      <c r="AA80" s="115"/>
      <c r="AB80" s="108"/>
      <c r="AC80" s="308"/>
    </row>
    <row r="81" spans="1:29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24"/>
      <c r="X81" s="125"/>
      <c r="Y81" s="294"/>
      <c r="Z81" s="295"/>
      <c r="AA81" s="115"/>
      <c r="AB81" s="108"/>
      <c r="AC81" s="308"/>
    </row>
    <row r="82" spans="1:29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24"/>
      <c r="X82" s="125"/>
      <c r="Y82" s="294"/>
      <c r="Z82" s="295"/>
      <c r="AA82" s="115"/>
      <c r="AB82" s="108"/>
      <c r="AC82" s="308"/>
    </row>
    <row r="83" spans="1:29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24"/>
      <c r="X83" s="125"/>
      <c r="Y83" s="294"/>
      <c r="Z83" s="295"/>
      <c r="AA83" s="115"/>
      <c r="AB83" s="108"/>
      <c r="AC83" s="308"/>
    </row>
    <row r="84" spans="1:29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24"/>
      <c r="X84" s="125"/>
      <c r="Y84" s="294"/>
      <c r="Z84" s="295"/>
      <c r="AA84" s="115"/>
      <c r="AB84" s="108"/>
      <c r="AC84" s="308"/>
    </row>
    <row r="85" spans="1:29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24"/>
      <c r="X85" s="125"/>
      <c r="Y85" s="294"/>
      <c r="Z85" s="295"/>
      <c r="AA85" s="115"/>
      <c r="AB85" s="108"/>
      <c r="AC85" s="308"/>
    </row>
    <row r="86" spans="1:29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24"/>
      <c r="X86" s="125"/>
      <c r="Y86" s="294"/>
      <c r="Z86" s="295"/>
      <c r="AA86" s="115"/>
      <c r="AB86" s="108"/>
      <c r="AC86" s="308"/>
    </row>
    <row r="87" spans="1:29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24"/>
      <c r="X87" s="125"/>
      <c r="Y87" s="294"/>
      <c r="Z87" s="295"/>
      <c r="AA87" s="115"/>
      <c r="AB87" s="108"/>
      <c r="AC87" s="308"/>
    </row>
    <row r="88" spans="1:29" ht="15.75" customHeight="1">
      <c r="A88" s="311"/>
      <c r="B88" s="98"/>
      <c r="C88" s="292"/>
      <c r="D88" s="293"/>
      <c r="E88" s="168"/>
      <c r="F88" s="100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294"/>
      <c r="Z88" s="295"/>
      <c r="AA88" s="163"/>
      <c r="AB88" s="123"/>
      <c r="AC88" s="308"/>
    </row>
    <row r="89" spans="1:29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34">AVERAGE(I73:I88)</f>
        <v>8.5</v>
      </c>
      <c r="J89" s="135">
        <f t="shared" si="34"/>
        <v>3600</v>
      </c>
      <c r="K89" s="136">
        <f t="shared" ref="K89" si="35">J89/I89</f>
        <v>423.52941176470586</v>
      </c>
      <c r="L89" s="134">
        <f t="shared" ref="L89:M89" si="36">AVERAGE(L73:L88)</f>
        <v>8.5</v>
      </c>
      <c r="M89" s="135">
        <f t="shared" si="36"/>
        <v>3189.3481723743862</v>
      </c>
      <c r="N89" s="136">
        <f>M89/L89</f>
        <v>375.21743204404544</v>
      </c>
      <c r="O89" s="137">
        <f>L89-I89</f>
        <v>0</v>
      </c>
      <c r="P89" s="138">
        <f>N89-K89</f>
        <v>-48.311979720660418</v>
      </c>
      <c r="Q89" s="139">
        <f>N89/K89</f>
        <v>0.88593004788177399</v>
      </c>
      <c r="R89" s="304"/>
      <c r="S89" s="140">
        <v>0.70833333333333337</v>
      </c>
      <c r="T89" s="141">
        <v>0.72925925925925927</v>
      </c>
      <c r="U89" s="142"/>
      <c r="V89" s="164"/>
      <c r="W89" s="165"/>
      <c r="X89" s="136"/>
      <c r="Y89" s="290"/>
      <c r="Z89" s="291"/>
      <c r="AA89" s="166">
        <f>M89-J89</f>
        <v>-410.65182762561381</v>
      </c>
      <c r="AB89" s="139">
        <f>M89/J89</f>
        <v>0.88593004788177399</v>
      </c>
      <c r="AC89" s="309"/>
    </row>
    <row r="90" spans="1:29" ht="15.75" customHeight="1">
      <c r="A90" s="296" t="s">
        <v>135</v>
      </c>
      <c r="B90" s="112" t="s">
        <v>118</v>
      </c>
      <c r="C90" s="300" t="s">
        <v>134</v>
      </c>
      <c r="D90" s="301"/>
      <c r="E90" s="145">
        <v>24.54</v>
      </c>
      <c r="F90" s="95">
        <v>991</v>
      </c>
      <c r="G90" s="146">
        <f t="shared" ref="G90:G93" si="37">E90*F90</f>
        <v>24319.14</v>
      </c>
      <c r="H90" s="147"/>
      <c r="I90" s="148">
        <v>4</v>
      </c>
      <c r="J90" s="149">
        <v>3000</v>
      </c>
      <c r="K90" s="150">
        <f>J90/I90</f>
        <v>750</v>
      </c>
      <c r="L90" s="151">
        <v>4</v>
      </c>
      <c r="M90" s="149">
        <f>F90/V90*60</f>
        <v>2764.9225706220263</v>
      </c>
      <c r="N90" s="150">
        <f>M90/L90</f>
        <v>691.23064265550659</v>
      </c>
      <c r="O90" s="152">
        <f>L90-I90</f>
        <v>0</v>
      </c>
      <c r="P90" s="153">
        <f>N90-K90</f>
        <v>-58.769357344493415</v>
      </c>
      <c r="Q90" s="154">
        <f>N90/K90</f>
        <v>0.92164085687400876</v>
      </c>
      <c r="R90" s="302">
        <f>Q106</f>
        <v>0.92118077019609212</v>
      </c>
      <c r="S90" s="155">
        <v>0.70833333333333337</v>
      </c>
      <c r="T90" s="156">
        <v>0.72326388888888893</v>
      </c>
      <c r="U90" s="157"/>
      <c r="V90" s="158">
        <v>21.505123012042699</v>
      </c>
      <c r="W90" s="159"/>
      <c r="X90" s="160"/>
      <c r="Y90" s="305"/>
      <c r="Z90" s="306"/>
      <c r="AA90" s="113">
        <f>M90-J90</f>
        <v>-235.07742937797366</v>
      </c>
      <c r="AB90" s="154">
        <f>M90/J90</f>
        <v>0.92164085687400876</v>
      </c>
      <c r="AC90" s="307">
        <f>AB106</f>
        <v>0.92118077019609212</v>
      </c>
    </row>
    <row r="91" spans="1:29" ht="15.75" customHeight="1">
      <c r="A91" s="297"/>
      <c r="B91" s="98" t="s">
        <v>118</v>
      </c>
      <c r="C91" s="292" t="s">
        <v>212</v>
      </c>
      <c r="D91" s="293"/>
      <c r="E91" s="99">
        <v>24.33</v>
      </c>
      <c r="F91" s="100">
        <v>810</v>
      </c>
      <c r="G91" s="101">
        <f t="shared" si="37"/>
        <v>19707.3</v>
      </c>
      <c r="H91" s="26"/>
      <c r="I91" s="102">
        <v>4</v>
      </c>
      <c r="J91" s="103">
        <v>3000</v>
      </c>
      <c r="K91" s="104">
        <f t="shared" ref="K91:K137" si="38">J91/I91</f>
        <v>750</v>
      </c>
      <c r="L91" s="105">
        <v>4</v>
      </c>
      <c r="M91" s="103">
        <f>F91/V91*60</f>
        <v>2765.3073527261699</v>
      </c>
      <c r="N91" s="104">
        <f>M91/L91</f>
        <v>691.32683818154248</v>
      </c>
      <c r="O91" s="106">
        <f>L91-I91</f>
        <v>0</v>
      </c>
      <c r="P91" s="107">
        <f>N91-K91</f>
        <v>-58.673161818457515</v>
      </c>
      <c r="Q91" s="108">
        <f>N91/K91</f>
        <v>0.92176911757538993</v>
      </c>
      <c r="R91" s="303"/>
      <c r="S91" s="46">
        <v>0.7270833333333333</v>
      </c>
      <c r="T91" s="47">
        <v>0.73928240740740736</v>
      </c>
      <c r="U91" s="109">
        <v>5.4999999999999005</v>
      </c>
      <c r="V91" s="110">
        <v>17.574899930052201</v>
      </c>
      <c r="W91" s="111"/>
      <c r="X91" s="114"/>
      <c r="Y91" s="294"/>
      <c r="Z91" s="295"/>
      <c r="AA91" s="115">
        <f>M91-J91</f>
        <v>-234.69264727383006</v>
      </c>
      <c r="AB91" s="108">
        <f>M91/J91</f>
        <v>0.92176911757538993</v>
      </c>
      <c r="AC91" s="308"/>
    </row>
    <row r="92" spans="1:29" ht="15.75" customHeight="1">
      <c r="A92" s="297"/>
      <c r="B92" s="98" t="s">
        <v>118</v>
      </c>
      <c r="C92" s="292" t="s">
        <v>223</v>
      </c>
      <c r="D92" s="293"/>
      <c r="E92" s="99">
        <v>22.32</v>
      </c>
      <c r="F92" s="100">
        <v>2324</v>
      </c>
      <c r="G92" s="101">
        <f t="shared" si="37"/>
        <v>51871.68</v>
      </c>
      <c r="H92" s="26"/>
      <c r="I92" s="102">
        <v>5</v>
      </c>
      <c r="J92" s="103">
        <v>3300</v>
      </c>
      <c r="K92" s="104">
        <f t="shared" si="38"/>
        <v>660</v>
      </c>
      <c r="L92" s="105">
        <v>5</v>
      </c>
      <c r="M92" s="103">
        <f>F92/V92*60</f>
        <v>3039.3632460988511</v>
      </c>
      <c r="N92" s="104">
        <f>M92/L92</f>
        <v>607.87264921977021</v>
      </c>
      <c r="O92" s="106">
        <f>L92-I92</f>
        <v>0</v>
      </c>
      <c r="P92" s="107">
        <f>N92-K92</f>
        <v>-52.12735078022979</v>
      </c>
      <c r="Q92" s="108">
        <f>N92/K92</f>
        <v>0.92101916548450036</v>
      </c>
      <c r="R92" s="303"/>
      <c r="S92" s="46">
        <v>0.74305555555555547</v>
      </c>
      <c r="T92" s="47">
        <v>0.77490740740740738</v>
      </c>
      <c r="U92" s="109">
        <v>5.4333333333332767</v>
      </c>
      <c r="V92" s="110">
        <v>45.878030597026211</v>
      </c>
      <c r="W92" s="111"/>
      <c r="X92" s="114"/>
      <c r="Y92" s="294"/>
      <c r="Z92" s="295"/>
      <c r="AA92" s="115">
        <f>M92-J92</f>
        <v>-260.63675390114895</v>
      </c>
      <c r="AB92" s="108">
        <f>M92/J92</f>
        <v>0.92101916548450036</v>
      </c>
      <c r="AC92" s="308"/>
    </row>
    <row r="93" spans="1:29" ht="15.75" customHeight="1">
      <c r="A93" s="297"/>
      <c r="B93" s="98" t="s">
        <v>118</v>
      </c>
      <c r="C93" s="292" t="s">
        <v>136</v>
      </c>
      <c r="D93" s="293"/>
      <c r="E93" s="99">
        <v>17.89</v>
      </c>
      <c r="F93" s="100">
        <v>4235</v>
      </c>
      <c r="G93" s="101">
        <f t="shared" si="37"/>
        <v>75764.150000000009</v>
      </c>
      <c r="H93" s="26"/>
      <c r="I93" s="102">
        <v>4</v>
      </c>
      <c r="J93" s="103">
        <v>3300</v>
      </c>
      <c r="K93" s="104">
        <f t="shared" si="38"/>
        <v>825</v>
      </c>
      <c r="L93" s="105">
        <v>4</v>
      </c>
      <c r="M93" s="103">
        <f>F93/V93*60</f>
        <v>3037.284535023713</v>
      </c>
      <c r="N93" s="104">
        <f>M93/L93</f>
        <v>759.32113375592826</v>
      </c>
      <c r="O93" s="106">
        <f>L93-I93</f>
        <v>0</v>
      </c>
      <c r="P93" s="107">
        <f>N93-K93</f>
        <v>-65.678866244071742</v>
      </c>
      <c r="Q93" s="108">
        <f>N93/K93</f>
        <v>0.92038925303748875</v>
      </c>
      <c r="R93" s="303"/>
      <c r="S93" s="46">
        <v>0.77847222222222212</v>
      </c>
      <c r="T93" s="47">
        <v>0.83656249999999988</v>
      </c>
      <c r="U93" s="109">
        <v>5.1333333333332298</v>
      </c>
      <c r="V93" s="110">
        <v>83.660255425498406</v>
      </c>
      <c r="W93" s="111"/>
      <c r="X93" s="114"/>
      <c r="Y93" s="294"/>
      <c r="Z93" s="295"/>
      <c r="AA93" s="115">
        <f>M93-J93</f>
        <v>-262.71546497628697</v>
      </c>
      <c r="AB93" s="108">
        <f>M93/J93</f>
        <v>0.92038925303748875</v>
      </c>
      <c r="AC93" s="308"/>
    </row>
    <row r="94" spans="1:29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14"/>
      <c r="Y94" s="294"/>
      <c r="Z94" s="295"/>
      <c r="AA94" s="115"/>
      <c r="AB94" s="108"/>
      <c r="AC94" s="308"/>
    </row>
    <row r="95" spans="1:29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114"/>
      <c r="Y95" s="294"/>
      <c r="Z95" s="295"/>
      <c r="AA95" s="115"/>
      <c r="AB95" s="108"/>
      <c r="AC95" s="308"/>
    </row>
    <row r="96" spans="1:29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294"/>
      <c r="Z96" s="295"/>
      <c r="AA96" s="115"/>
      <c r="AB96" s="108"/>
      <c r="AC96" s="308"/>
    </row>
    <row r="97" spans="1:29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294"/>
      <c r="Z97" s="295"/>
      <c r="AA97" s="115"/>
      <c r="AB97" s="108"/>
      <c r="AC97" s="308"/>
    </row>
    <row r="98" spans="1:29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46"/>
      <c r="T98" s="118"/>
      <c r="U98" s="109"/>
      <c r="V98" s="110"/>
      <c r="W98" s="111"/>
      <c r="X98" s="114"/>
      <c r="Y98" s="294"/>
      <c r="Z98" s="295"/>
      <c r="AA98" s="115"/>
      <c r="AB98" s="108"/>
      <c r="AC98" s="308"/>
    </row>
    <row r="99" spans="1:29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46"/>
      <c r="T99" s="118"/>
      <c r="U99" s="109"/>
      <c r="V99" s="110"/>
      <c r="W99" s="111"/>
      <c r="X99" s="114"/>
      <c r="Y99" s="294"/>
      <c r="Z99" s="295"/>
      <c r="AA99" s="115"/>
      <c r="AB99" s="108"/>
      <c r="AC99" s="308"/>
    </row>
    <row r="100" spans="1:29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46"/>
      <c r="T100" s="118"/>
      <c r="U100" s="109"/>
      <c r="V100" s="110"/>
      <c r="W100" s="124"/>
      <c r="X100" s="125"/>
      <c r="Y100" s="294"/>
      <c r="Z100" s="295"/>
      <c r="AA100" s="115"/>
      <c r="AB100" s="108"/>
      <c r="AC100" s="308"/>
    </row>
    <row r="101" spans="1:29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46"/>
      <c r="T101" s="118"/>
      <c r="U101" s="109"/>
      <c r="V101" s="110"/>
      <c r="W101" s="124"/>
      <c r="X101" s="125"/>
      <c r="Y101" s="294"/>
      <c r="Z101" s="295"/>
      <c r="AA101" s="115"/>
      <c r="AB101" s="108"/>
      <c r="AC101" s="308"/>
    </row>
    <row r="102" spans="1:29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46"/>
      <c r="T102" s="118"/>
      <c r="U102" s="109"/>
      <c r="V102" s="110"/>
      <c r="W102" s="124"/>
      <c r="X102" s="125"/>
      <c r="Y102" s="294"/>
      <c r="Z102" s="295"/>
      <c r="AA102" s="115"/>
      <c r="AB102" s="108"/>
      <c r="AC102" s="308"/>
    </row>
    <row r="103" spans="1:29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46"/>
      <c r="T103" s="118"/>
      <c r="U103" s="109"/>
      <c r="V103" s="110"/>
      <c r="W103" s="124"/>
      <c r="X103" s="125"/>
      <c r="Y103" s="294"/>
      <c r="Z103" s="295"/>
      <c r="AA103" s="115"/>
      <c r="AB103" s="108"/>
      <c r="AC103" s="308"/>
    </row>
    <row r="104" spans="1:29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46"/>
      <c r="T104" s="118"/>
      <c r="U104" s="109"/>
      <c r="V104" s="110"/>
      <c r="W104" s="124"/>
      <c r="X104" s="125"/>
      <c r="Y104" s="294"/>
      <c r="Z104" s="295"/>
      <c r="AA104" s="115"/>
      <c r="AB104" s="108"/>
      <c r="AC104" s="308"/>
    </row>
    <row r="105" spans="1:29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294"/>
      <c r="Z105" s="295"/>
      <c r="AA105" s="163"/>
      <c r="AB105" s="123"/>
      <c r="AC105" s="308"/>
    </row>
    <row r="106" spans="1:29" ht="15.75" customHeight="1" thickBot="1">
      <c r="A106" s="299"/>
      <c r="B106" s="131" t="s">
        <v>115</v>
      </c>
      <c r="C106" s="289"/>
      <c r="D106" s="289"/>
      <c r="E106" s="132"/>
      <c r="F106" s="97"/>
      <c r="G106" s="133"/>
      <c r="H106" s="67"/>
      <c r="I106" s="134">
        <f t="shared" ref="I106:J106" si="39">AVERAGE(I90:I105)</f>
        <v>4.25</v>
      </c>
      <c r="J106" s="135">
        <f t="shared" si="39"/>
        <v>3150</v>
      </c>
      <c r="K106" s="136">
        <f t="shared" ref="K106" si="40">J106/I106</f>
        <v>741.17647058823525</v>
      </c>
      <c r="L106" s="134">
        <f t="shared" ref="L106:M106" si="41">AVERAGE(L90:L105)</f>
        <v>4.25</v>
      </c>
      <c r="M106" s="135">
        <f t="shared" si="41"/>
        <v>2901.7194261176901</v>
      </c>
      <c r="N106" s="136">
        <f t="shared" ref="N106:N116" si="42">M106/L106</f>
        <v>682.75751202769175</v>
      </c>
      <c r="O106" s="137">
        <f t="shared" ref="O106:O116" si="43">L106-I106</f>
        <v>0</v>
      </c>
      <c r="P106" s="138">
        <f t="shared" ref="P106:P116" si="44">N106-K106</f>
        <v>-58.418958560543501</v>
      </c>
      <c r="Q106" s="139">
        <f t="shared" ref="Q106:Q116" si="45">N106/K106</f>
        <v>0.92118077019609212</v>
      </c>
      <c r="R106" s="304"/>
      <c r="S106" s="140">
        <v>0.70833333333333337</v>
      </c>
      <c r="T106" s="141">
        <v>0.83656249999999988</v>
      </c>
      <c r="U106" s="142"/>
      <c r="V106" s="164"/>
      <c r="W106" s="97"/>
      <c r="X106" s="67"/>
      <c r="Y106" s="290"/>
      <c r="Z106" s="291"/>
      <c r="AA106" s="166">
        <f t="shared" ref="AA106:AA116" si="46">M106-J106</f>
        <v>-248.28057388230991</v>
      </c>
      <c r="AB106" s="139">
        <f t="shared" ref="AB106:AB116" si="47">M106/J106</f>
        <v>0.92118077019609212</v>
      </c>
      <c r="AC106" s="309"/>
    </row>
    <row r="107" spans="1:29" ht="15.75" customHeight="1">
      <c r="A107" s="310" t="s">
        <v>138</v>
      </c>
      <c r="B107" s="112" t="s">
        <v>118</v>
      </c>
      <c r="C107" s="300" t="s">
        <v>140</v>
      </c>
      <c r="D107" s="301"/>
      <c r="E107" s="145">
        <v>18.18</v>
      </c>
      <c r="F107" s="95">
        <v>708</v>
      </c>
      <c r="G107" s="146">
        <f t="shared" ref="G107:G116" si="48">E107*F107</f>
        <v>12871.44</v>
      </c>
      <c r="H107" s="147">
        <v>2</v>
      </c>
      <c r="I107" s="148">
        <v>3</v>
      </c>
      <c r="J107" s="149">
        <v>3000</v>
      </c>
      <c r="K107" s="150">
        <f>J107/I107</f>
        <v>1000</v>
      </c>
      <c r="L107" s="151">
        <v>3</v>
      </c>
      <c r="M107" s="149">
        <f t="shared" ref="M107:M116" si="49">F107/V107*60</f>
        <v>2762.6514132305515</v>
      </c>
      <c r="N107" s="150">
        <f t="shared" si="42"/>
        <v>920.88380441018387</v>
      </c>
      <c r="O107" s="152">
        <f t="shared" si="43"/>
        <v>0</v>
      </c>
      <c r="P107" s="153">
        <f t="shared" si="44"/>
        <v>-79.11619558981613</v>
      </c>
      <c r="Q107" s="154">
        <f t="shared" si="45"/>
        <v>0.92088380441018391</v>
      </c>
      <c r="R107" s="302">
        <f>Q123</f>
        <v>0.8945536156001358</v>
      </c>
      <c r="S107" s="155">
        <v>0.72499999999999998</v>
      </c>
      <c r="T107" s="156">
        <v>0.73567129629629624</v>
      </c>
      <c r="U107" s="157"/>
      <c r="V107" s="158">
        <v>15.376532774478889</v>
      </c>
      <c r="W107" s="159"/>
      <c r="X107" s="160"/>
      <c r="Y107" s="305"/>
      <c r="Z107" s="306"/>
      <c r="AA107" s="113">
        <f t="shared" si="46"/>
        <v>-237.3485867694485</v>
      </c>
      <c r="AB107" s="154">
        <f t="shared" si="47"/>
        <v>0.9208838044101838</v>
      </c>
      <c r="AC107" s="307">
        <f>AB123</f>
        <v>0.89455361560013591</v>
      </c>
    </row>
    <row r="108" spans="1:29" ht="15.75" customHeight="1">
      <c r="A108" s="311"/>
      <c r="B108" s="98" t="s">
        <v>118</v>
      </c>
      <c r="C108" s="292" t="s">
        <v>144</v>
      </c>
      <c r="D108" s="293"/>
      <c r="E108" s="99">
        <v>18.18</v>
      </c>
      <c r="F108" s="100">
        <v>468</v>
      </c>
      <c r="G108" s="101">
        <f t="shared" si="48"/>
        <v>8508.24</v>
      </c>
      <c r="H108" s="26">
        <v>2</v>
      </c>
      <c r="I108" s="102">
        <v>3</v>
      </c>
      <c r="J108" s="103">
        <v>3600</v>
      </c>
      <c r="K108" s="104">
        <f t="shared" si="38"/>
        <v>1200</v>
      </c>
      <c r="L108" s="105">
        <v>3</v>
      </c>
      <c r="M108" s="103">
        <f t="shared" si="49"/>
        <v>3240.131119496134</v>
      </c>
      <c r="N108" s="104">
        <f t="shared" si="42"/>
        <v>1080.0437064987113</v>
      </c>
      <c r="O108" s="106">
        <f t="shared" si="43"/>
        <v>0</v>
      </c>
      <c r="P108" s="107">
        <f t="shared" si="44"/>
        <v>-119.95629350128866</v>
      </c>
      <c r="Q108" s="108">
        <f t="shared" si="45"/>
        <v>0.90003642208225942</v>
      </c>
      <c r="R108" s="303"/>
      <c r="S108" s="46">
        <v>0.74583333333333324</v>
      </c>
      <c r="T108" s="47">
        <v>0.75184027777777773</v>
      </c>
      <c r="U108" s="109">
        <v>14.633333333333276</v>
      </c>
      <c r="V108" s="110">
        <v>8.6663159496973261</v>
      </c>
      <c r="W108" s="111"/>
      <c r="X108" s="114"/>
      <c r="Y108" s="294"/>
      <c r="Z108" s="295"/>
      <c r="AA108" s="115">
        <f t="shared" si="46"/>
        <v>-359.86888050386597</v>
      </c>
      <c r="AB108" s="108">
        <f t="shared" si="47"/>
        <v>0.90003642208225942</v>
      </c>
      <c r="AC108" s="308"/>
    </row>
    <row r="109" spans="1:29" ht="15.75" customHeight="1">
      <c r="A109" s="311"/>
      <c r="B109" s="98" t="s">
        <v>118</v>
      </c>
      <c r="C109" s="292" t="s">
        <v>227</v>
      </c>
      <c r="D109" s="293"/>
      <c r="E109" s="99">
        <v>24.76</v>
      </c>
      <c r="F109" s="100">
        <v>1531</v>
      </c>
      <c r="G109" s="101">
        <f t="shared" si="48"/>
        <v>37907.560000000005</v>
      </c>
      <c r="H109" s="26">
        <v>2</v>
      </c>
      <c r="I109" s="102">
        <v>4</v>
      </c>
      <c r="J109" s="103">
        <v>3600</v>
      </c>
      <c r="K109" s="104">
        <f t="shared" si="38"/>
        <v>900</v>
      </c>
      <c r="L109" s="105">
        <v>4</v>
      </c>
      <c r="M109" s="103">
        <f t="shared" si="49"/>
        <v>3021.311837733067</v>
      </c>
      <c r="N109" s="104">
        <f t="shared" si="42"/>
        <v>755.32795943326676</v>
      </c>
      <c r="O109" s="106">
        <f t="shared" si="43"/>
        <v>0</v>
      </c>
      <c r="P109" s="107">
        <f t="shared" si="44"/>
        <v>-144.67204056673324</v>
      </c>
      <c r="Q109" s="108">
        <f t="shared" si="45"/>
        <v>0.83925328825918533</v>
      </c>
      <c r="R109" s="303"/>
      <c r="S109" s="46">
        <v>0.7618055555555554</v>
      </c>
      <c r="T109" s="47">
        <v>0.78291666666666648</v>
      </c>
      <c r="U109" s="109">
        <v>15</v>
      </c>
      <c r="V109" s="110">
        <v>30.4040115464956</v>
      </c>
      <c r="W109" s="111"/>
      <c r="X109" s="114"/>
      <c r="Y109" s="294"/>
      <c r="Z109" s="295"/>
      <c r="AA109" s="115">
        <f t="shared" si="46"/>
        <v>-578.68816226693298</v>
      </c>
      <c r="AB109" s="108">
        <f t="shared" si="47"/>
        <v>0.83925328825918533</v>
      </c>
      <c r="AC109" s="308"/>
    </row>
    <row r="110" spans="1:29" ht="15.75" customHeight="1">
      <c r="A110" s="311"/>
      <c r="B110" s="98" t="s">
        <v>118</v>
      </c>
      <c r="C110" s="292" t="s">
        <v>141</v>
      </c>
      <c r="D110" s="293"/>
      <c r="E110" s="99">
        <v>14.28</v>
      </c>
      <c r="F110" s="100">
        <v>2882</v>
      </c>
      <c r="G110" s="101">
        <f t="shared" si="48"/>
        <v>41154.959999999999</v>
      </c>
      <c r="H110" s="26">
        <v>2</v>
      </c>
      <c r="I110" s="102">
        <v>3</v>
      </c>
      <c r="J110" s="103">
        <v>3600</v>
      </c>
      <c r="K110" s="104">
        <f t="shared" si="38"/>
        <v>1200</v>
      </c>
      <c r="L110" s="105">
        <v>3</v>
      </c>
      <c r="M110" s="103">
        <f t="shared" si="49"/>
        <v>3240.7880964494148</v>
      </c>
      <c r="N110" s="104">
        <f t="shared" si="42"/>
        <v>1080.2626988164716</v>
      </c>
      <c r="O110" s="106">
        <f t="shared" si="43"/>
        <v>0</v>
      </c>
      <c r="P110" s="107">
        <f t="shared" si="44"/>
        <v>-119.73730118352842</v>
      </c>
      <c r="Q110" s="108">
        <f t="shared" si="45"/>
        <v>0.90021891568039303</v>
      </c>
      <c r="R110" s="303"/>
      <c r="S110" s="46">
        <v>0.7930555555555554</v>
      </c>
      <c r="T110" s="47">
        <v>0.83010416666666653</v>
      </c>
      <c r="U110" s="109">
        <v>14.600000000000044</v>
      </c>
      <c r="V110" s="110">
        <v>53.357391737352401</v>
      </c>
      <c r="W110" s="111"/>
      <c r="X110" s="114"/>
      <c r="Y110" s="294"/>
      <c r="Z110" s="295"/>
      <c r="AA110" s="115">
        <f t="shared" si="46"/>
        <v>-359.21190355058525</v>
      </c>
      <c r="AB110" s="108">
        <f t="shared" si="47"/>
        <v>0.90021891568039303</v>
      </c>
      <c r="AC110" s="308"/>
    </row>
    <row r="111" spans="1:29" ht="15.75" customHeight="1">
      <c r="A111" s="311"/>
      <c r="B111" s="98" t="s">
        <v>118</v>
      </c>
      <c r="C111" s="292" t="s">
        <v>139</v>
      </c>
      <c r="D111" s="293"/>
      <c r="E111" s="99">
        <v>14.03</v>
      </c>
      <c r="F111" s="100">
        <v>2367</v>
      </c>
      <c r="G111" s="101">
        <f t="shared" si="48"/>
        <v>33209.01</v>
      </c>
      <c r="H111" s="26">
        <v>2</v>
      </c>
      <c r="I111" s="102">
        <v>3</v>
      </c>
      <c r="J111" s="103">
        <v>3000</v>
      </c>
      <c r="K111" s="104">
        <f t="shared" si="38"/>
        <v>1000</v>
      </c>
      <c r="L111" s="105">
        <v>3</v>
      </c>
      <c r="M111" s="103">
        <f t="shared" si="49"/>
        <v>2761.0774452002834</v>
      </c>
      <c r="N111" s="104">
        <f t="shared" si="42"/>
        <v>920.35914840009445</v>
      </c>
      <c r="O111" s="106">
        <f t="shared" si="43"/>
        <v>0</v>
      </c>
      <c r="P111" s="107">
        <f t="shared" si="44"/>
        <v>-79.640851599905545</v>
      </c>
      <c r="Q111" s="108">
        <f t="shared" si="45"/>
        <v>0.92035914840009447</v>
      </c>
      <c r="R111" s="303"/>
      <c r="S111" s="46">
        <v>0.84027777777777757</v>
      </c>
      <c r="T111" s="47">
        <v>0.87599537037037012</v>
      </c>
      <c r="U111" s="109">
        <v>14.649999999999892</v>
      </c>
      <c r="V111" s="110">
        <v>51.436442047969486</v>
      </c>
      <c r="W111" s="111"/>
      <c r="X111" s="114"/>
      <c r="Y111" s="294"/>
      <c r="Z111" s="295"/>
      <c r="AA111" s="115">
        <f t="shared" si="46"/>
        <v>-238.92255479971664</v>
      </c>
      <c r="AB111" s="108">
        <f t="shared" si="47"/>
        <v>0.92035914840009447</v>
      </c>
      <c r="AC111" s="308"/>
    </row>
    <row r="112" spans="1:29" ht="15.75" customHeight="1">
      <c r="A112" s="311"/>
      <c r="B112" s="98" t="s">
        <v>118</v>
      </c>
      <c r="C112" s="292" t="s">
        <v>140</v>
      </c>
      <c r="D112" s="293"/>
      <c r="E112" s="99">
        <v>18.18</v>
      </c>
      <c r="F112" s="100">
        <v>867</v>
      </c>
      <c r="G112" s="119">
        <f t="shared" si="48"/>
        <v>15762.06</v>
      </c>
      <c r="H112" s="120"/>
      <c r="I112" s="102">
        <v>3</v>
      </c>
      <c r="J112" s="103">
        <v>3000</v>
      </c>
      <c r="K112" s="104">
        <f t="shared" si="38"/>
        <v>1000</v>
      </c>
      <c r="L112" s="105">
        <v>3</v>
      </c>
      <c r="M112" s="103">
        <f t="shared" si="49"/>
        <v>2762.6514132305515</v>
      </c>
      <c r="N112" s="104">
        <f t="shared" si="42"/>
        <v>920.88380441018387</v>
      </c>
      <c r="O112" s="106">
        <f t="shared" si="43"/>
        <v>0</v>
      </c>
      <c r="P112" s="107">
        <f t="shared" si="44"/>
        <v>-79.11619558981613</v>
      </c>
      <c r="Q112" s="108">
        <f t="shared" si="45"/>
        <v>0.92088380441018391</v>
      </c>
      <c r="R112" s="303"/>
      <c r="S112" s="46">
        <v>0.88611111111111085</v>
      </c>
      <c r="T112" s="118">
        <v>0.89917824074074049</v>
      </c>
      <c r="U112" s="109">
        <v>14.566666666666652</v>
      </c>
      <c r="V112" s="110">
        <v>18.829737168747453</v>
      </c>
      <c r="W112" s="111"/>
      <c r="X112" s="114"/>
      <c r="Y112" s="294"/>
      <c r="Z112" s="295"/>
      <c r="AA112" s="115">
        <f t="shared" si="46"/>
        <v>-237.3485867694485</v>
      </c>
      <c r="AB112" s="108">
        <f t="shared" si="47"/>
        <v>0.9208838044101838</v>
      </c>
      <c r="AC112" s="308"/>
    </row>
    <row r="113" spans="1:29" ht="15.75" customHeight="1">
      <c r="A113" s="311"/>
      <c r="B113" s="98" t="s">
        <v>118</v>
      </c>
      <c r="C113" s="292" t="s">
        <v>144</v>
      </c>
      <c r="D113" s="293"/>
      <c r="E113" s="99">
        <v>18.18</v>
      </c>
      <c r="F113" s="100">
        <v>541</v>
      </c>
      <c r="G113" s="119">
        <f t="shared" si="48"/>
        <v>9835.3799999999992</v>
      </c>
      <c r="H113" s="60"/>
      <c r="I113" s="102">
        <v>3</v>
      </c>
      <c r="J113" s="103">
        <v>3600</v>
      </c>
      <c r="K113" s="104">
        <f t="shared" si="38"/>
        <v>1200</v>
      </c>
      <c r="L113" s="105">
        <v>3</v>
      </c>
      <c r="M113" s="103">
        <f t="shared" si="49"/>
        <v>3240.131119496134</v>
      </c>
      <c r="N113" s="104">
        <f t="shared" si="42"/>
        <v>1080.0437064987113</v>
      </c>
      <c r="O113" s="121">
        <f t="shared" si="43"/>
        <v>0</v>
      </c>
      <c r="P113" s="122">
        <f t="shared" si="44"/>
        <v>-119.95629350128866</v>
      </c>
      <c r="Q113" s="123">
        <f t="shared" si="45"/>
        <v>0.90003642208225942</v>
      </c>
      <c r="R113" s="303"/>
      <c r="S113" s="46">
        <v>0.90902777777777743</v>
      </c>
      <c r="T113" s="118">
        <v>0.915983796296296</v>
      </c>
      <c r="U113" s="109">
        <v>15</v>
      </c>
      <c r="V113" s="110">
        <v>10.018113095697123</v>
      </c>
      <c r="W113" s="111"/>
      <c r="X113" s="114"/>
      <c r="Y113" s="294"/>
      <c r="Z113" s="295"/>
      <c r="AA113" s="115">
        <f t="shared" si="46"/>
        <v>-359.86888050386597</v>
      </c>
      <c r="AB113" s="108">
        <f t="shared" si="47"/>
        <v>0.90003642208225942</v>
      </c>
      <c r="AC113" s="308"/>
    </row>
    <row r="114" spans="1:29" ht="15.75" customHeight="1">
      <c r="A114" s="311"/>
      <c r="B114" s="98" t="s">
        <v>118</v>
      </c>
      <c r="C114" s="292" t="s">
        <v>227</v>
      </c>
      <c r="D114" s="293"/>
      <c r="E114" s="99">
        <v>24.76</v>
      </c>
      <c r="F114" s="100">
        <v>2387</v>
      </c>
      <c r="G114" s="119">
        <f t="shared" si="48"/>
        <v>59102.12</v>
      </c>
      <c r="H114" s="60"/>
      <c r="I114" s="102">
        <v>4</v>
      </c>
      <c r="J114" s="103">
        <v>3600</v>
      </c>
      <c r="K114" s="104">
        <f t="shared" si="38"/>
        <v>900</v>
      </c>
      <c r="L114" s="116">
        <v>4</v>
      </c>
      <c r="M114" s="103">
        <f t="shared" si="49"/>
        <v>3024.6510898249576</v>
      </c>
      <c r="N114" s="104">
        <f t="shared" si="42"/>
        <v>756.1627724562394</v>
      </c>
      <c r="O114" s="121">
        <f t="shared" si="43"/>
        <v>0</v>
      </c>
      <c r="P114" s="122">
        <f t="shared" si="44"/>
        <v>-143.8372275437606</v>
      </c>
      <c r="Q114" s="123">
        <f t="shared" si="45"/>
        <v>0.84018085828471045</v>
      </c>
      <c r="R114" s="303"/>
      <c r="S114" s="46">
        <v>0.92638888888888848</v>
      </c>
      <c r="T114" s="118">
        <v>0.95927083333333296</v>
      </c>
      <c r="U114" s="109">
        <v>14.983333333333171</v>
      </c>
      <c r="V114" s="110">
        <v>47.350916104603797</v>
      </c>
      <c r="W114" s="111"/>
      <c r="X114" s="114"/>
      <c r="Y114" s="294"/>
      <c r="Z114" s="295"/>
      <c r="AA114" s="115">
        <f t="shared" si="46"/>
        <v>-575.34891017504242</v>
      </c>
      <c r="AB114" s="108">
        <f t="shared" si="47"/>
        <v>0.84018085828471045</v>
      </c>
      <c r="AC114" s="308"/>
    </row>
    <row r="115" spans="1:29" ht="15.75" customHeight="1">
      <c r="A115" s="311"/>
      <c r="B115" s="98" t="s">
        <v>118</v>
      </c>
      <c r="C115" s="292" t="s">
        <v>141</v>
      </c>
      <c r="D115" s="293"/>
      <c r="E115" s="99">
        <v>14.28</v>
      </c>
      <c r="F115" s="100">
        <v>4737</v>
      </c>
      <c r="G115" s="119">
        <f t="shared" si="48"/>
        <v>67644.36</v>
      </c>
      <c r="H115" s="60"/>
      <c r="I115" s="102">
        <v>3</v>
      </c>
      <c r="J115" s="103">
        <v>3600</v>
      </c>
      <c r="K115" s="104">
        <f t="shared" si="38"/>
        <v>1200</v>
      </c>
      <c r="L115" s="116">
        <v>3</v>
      </c>
      <c r="M115" s="103">
        <f t="shared" si="49"/>
        <v>3242.530504303184</v>
      </c>
      <c r="N115" s="104">
        <f t="shared" si="42"/>
        <v>1080.8435014343947</v>
      </c>
      <c r="O115" s="121">
        <f t="shared" si="43"/>
        <v>0</v>
      </c>
      <c r="P115" s="122">
        <f t="shared" si="44"/>
        <v>-119.15649856560526</v>
      </c>
      <c r="Q115" s="123">
        <f t="shared" si="45"/>
        <v>0.90070291786199563</v>
      </c>
      <c r="R115" s="303"/>
      <c r="S115" s="46">
        <v>0.969444444444444</v>
      </c>
      <c r="T115" s="118">
        <v>1.0303124999999995</v>
      </c>
      <c r="U115" s="109">
        <v>14.649999999999892</v>
      </c>
      <c r="V115" s="110">
        <v>87.653762893767606</v>
      </c>
      <c r="W115" s="111"/>
      <c r="X115" s="114"/>
      <c r="Y115" s="294"/>
      <c r="Z115" s="295"/>
      <c r="AA115" s="115">
        <f t="shared" si="46"/>
        <v>-357.46949569681601</v>
      </c>
      <c r="AB115" s="108">
        <f t="shared" si="47"/>
        <v>0.90070291786199552</v>
      </c>
      <c r="AC115" s="308"/>
    </row>
    <row r="116" spans="1:29" ht="15.75" customHeight="1">
      <c r="A116" s="311"/>
      <c r="B116" s="98" t="s">
        <v>118</v>
      </c>
      <c r="C116" s="292" t="s">
        <v>139</v>
      </c>
      <c r="D116" s="293"/>
      <c r="E116" s="99">
        <v>14.03</v>
      </c>
      <c r="F116" s="100">
        <v>3895</v>
      </c>
      <c r="G116" s="119">
        <f t="shared" si="48"/>
        <v>54646.85</v>
      </c>
      <c r="H116" s="60"/>
      <c r="I116" s="102">
        <v>3</v>
      </c>
      <c r="J116" s="103">
        <v>3000</v>
      </c>
      <c r="K116" s="104">
        <f t="shared" si="38"/>
        <v>1000</v>
      </c>
      <c r="L116" s="116">
        <v>3</v>
      </c>
      <c r="M116" s="103">
        <f t="shared" si="49"/>
        <v>2761.0774452002829</v>
      </c>
      <c r="N116" s="104">
        <f t="shared" si="42"/>
        <v>920.35914840009434</v>
      </c>
      <c r="O116" s="121">
        <f t="shared" si="43"/>
        <v>0</v>
      </c>
      <c r="P116" s="122">
        <f t="shared" si="44"/>
        <v>-79.640851599905659</v>
      </c>
      <c r="Q116" s="123">
        <f t="shared" si="45"/>
        <v>0.92035914840009436</v>
      </c>
      <c r="R116" s="303"/>
      <c r="S116" s="46">
        <v>1.0402777777777774</v>
      </c>
      <c r="T116" s="118">
        <v>1.0990509259259256</v>
      </c>
      <c r="U116" s="109">
        <v>15</v>
      </c>
      <c r="V116" s="110">
        <v>84.640871050629983</v>
      </c>
      <c r="W116" s="111"/>
      <c r="X116" s="114"/>
      <c r="Y116" s="294"/>
      <c r="Z116" s="295"/>
      <c r="AA116" s="115">
        <f t="shared" si="46"/>
        <v>-238.92255479971709</v>
      </c>
      <c r="AB116" s="108">
        <f t="shared" si="47"/>
        <v>0.92035914840009425</v>
      </c>
      <c r="AC116" s="308"/>
    </row>
    <row r="117" spans="1:29" ht="15.75" customHeight="1">
      <c r="A117" s="311"/>
      <c r="B117" s="98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46"/>
      <c r="T117" s="118"/>
      <c r="U117" s="109"/>
      <c r="V117" s="110"/>
      <c r="W117" s="124"/>
      <c r="X117" s="125"/>
      <c r="Y117" s="294"/>
      <c r="Z117" s="295"/>
      <c r="AA117" s="115"/>
      <c r="AB117" s="108"/>
      <c r="AC117" s="308"/>
    </row>
    <row r="118" spans="1:29" ht="15.75" customHeight="1">
      <c r="A118" s="311"/>
      <c r="B118" s="98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46"/>
      <c r="T118" s="118"/>
      <c r="U118" s="109"/>
      <c r="V118" s="110"/>
      <c r="W118" s="124"/>
      <c r="X118" s="125"/>
      <c r="Y118" s="294"/>
      <c r="Z118" s="295"/>
      <c r="AA118" s="115"/>
      <c r="AB118" s="108"/>
      <c r="AC118" s="308"/>
    </row>
    <row r="119" spans="1:29" ht="15.75" customHeight="1">
      <c r="A119" s="311"/>
      <c r="B119" s="98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46"/>
      <c r="T119" s="118"/>
      <c r="U119" s="109"/>
      <c r="V119" s="110"/>
      <c r="W119" s="124"/>
      <c r="X119" s="125"/>
      <c r="Y119" s="294"/>
      <c r="Z119" s="295"/>
      <c r="AA119" s="115"/>
      <c r="AB119" s="108"/>
      <c r="AC119" s="308"/>
    </row>
    <row r="120" spans="1:29" ht="15.75" customHeight="1">
      <c r="A120" s="311"/>
      <c r="B120" s="98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46"/>
      <c r="T120" s="118"/>
      <c r="U120" s="109"/>
      <c r="V120" s="110"/>
      <c r="W120" s="124"/>
      <c r="X120" s="125"/>
      <c r="Y120" s="294"/>
      <c r="Z120" s="295"/>
      <c r="AA120" s="115"/>
      <c r="AB120" s="108"/>
      <c r="AC120" s="308"/>
    </row>
    <row r="121" spans="1:29" ht="15.75" customHeight="1">
      <c r="A121" s="311"/>
      <c r="B121" s="98"/>
      <c r="C121" s="292"/>
      <c r="D121" s="293"/>
      <c r="E121" s="99"/>
      <c r="F121" s="100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46"/>
      <c r="T121" s="118"/>
      <c r="U121" s="109"/>
      <c r="V121" s="110"/>
      <c r="W121" s="124"/>
      <c r="X121" s="125"/>
      <c r="Y121" s="294"/>
      <c r="Z121" s="295"/>
      <c r="AA121" s="115"/>
      <c r="AB121" s="108"/>
      <c r="AC121" s="308"/>
    </row>
    <row r="122" spans="1:29" ht="15.75" customHeight="1">
      <c r="A122" s="311"/>
      <c r="B122" s="98"/>
      <c r="C122" s="292"/>
      <c r="D122" s="293"/>
      <c r="E122" s="168"/>
      <c r="F122" s="100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294"/>
      <c r="Z122" s="295"/>
      <c r="AA122" s="163"/>
      <c r="AB122" s="123"/>
      <c r="AC122" s="308"/>
    </row>
    <row r="123" spans="1:29" ht="15.75" customHeight="1" thickBot="1">
      <c r="A123" s="312"/>
      <c r="B123" s="131" t="s">
        <v>115</v>
      </c>
      <c r="C123" s="289"/>
      <c r="D123" s="289"/>
      <c r="E123" s="132"/>
      <c r="F123" s="97"/>
      <c r="G123" s="133"/>
      <c r="H123" s="67"/>
      <c r="I123" s="134">
        <f t="shared" ref="I123:J123" si="50">AVERAGE(I107:I122)</f>
        <v>3.2</v>
      </c>
      <c r="J123" s="135">
        <f t="shared" si="50"/>
        <v>3360</v>
      </c>
      <c r="K123" s="136">
        <f t="shared" ref="K123" si="51">J123/I123</f>
        <v>1050</v>
      </c>
      <c r="L123" s="134">
        <f t="shared" ref="L123:M123" si="52">AVERAGE(L107:L122)</f>
        <v>3.2</v>
      </c>
      <c r="M123" s="135">
        <f t="shared" si="52"/>
        <v>3005.7001484164566</v>
      </c>
      <c r="N123" s="136">
        <f t="shared" ref="N123:N137" si="53">M123/L123</f>
        <v>939.28129638014263</v>
      </c>
      <c r="O123" s="137">
        <f t="shared" ref="O123:O137" si="54">L123-I123</f>
        <v>0</v>
      </c>
      <c r="P123" s="138">
        <f t="shared" ref="P123:P137" si="55">N123-K123</f>
        <v>-110.71870361985737</v>
      </c>
      <c r="Q123" s="139">
        <f t="shared" ref="Q123:Q137" si="56">N123/K123</f>
        <v>0.8945536156001358</v>
      </c>
      <c r="R123" s="304"/>
      <c r="S123" s="140">
        <v>0.72499999999999998</v>
      </c>
      <c r="T123" s="141">
        <v>1.0990509259259256</v>
      </c>
      <c r="U123" s="142"/>
      <c r="V123" s="164"/>
      <c r="W123" s="97"/>
      <c r="X123" s="67"/>
      <c r="Y123" s="290"/>
      <c r="Z123" s="291"/>
      <c r="AA123" s="166">
        <f t="shared" ref="AA123:AA137" si="57">M123-J123</f>
        <v>-354.29985158354339</v>
      </c>
      <c r="AB123" s="139">
        <f t="shared" ref="AB123:AB137" si="58">M123/J123</f>
        <v>0.89455361560013591</v>
      </c>
      <c r="AC123" s="309"/>
    </row>
    <row r="124" spans="1:29" ht="15.75" customHeight="1">
      <c r="A124" s="296" t="s">
        <v>142</v>
      </c>
      <c r="B124" s="112" t="s">
        <v>118</v>
      </c>
      <c r="C124" s="300" t="s">
        <v>133</v>
      </c>
      <c r="D124" s="301"/>
      <c r="E124" s="145">
        <v>16.7</v>
      </c>
      <c r="F124" s="95">
        <v>517</v>
      </c>
      <c r="G124" s="146">
        <f t="shared" ref="G124:G137" si="59">E124*F124</f>
        <v>8633.9</v>
      </c>
      <c r="H124" s="147">
        <v>2</v>
      </c>
      <c r="I124" s="148">
        <v>3</v>
      </c>
      <c r="J124" s="149">
        <v>3600</v>
      </c>
      <c r="K124" s="150">
        <f>J124/I124</f>
        <v>1200</v>
      </c>
      <c r="L124" s="151">
        <v>3</v>
      </c>
      <c r="M124" s="149">
        <f t="shared" ref="M124:M137" si="60">F124/V124*60</f>
        <v>3239.7556875369401</v>
      </c>
      <c r="N124" s="150">
        <f t="shared" si="53"/>
        <v>1079.9185625123134</v>
      </c>
      <c r="O124" s="152">
        <f t="shared" si="54"/>
        <v>0</v>
      </c>
      <c r="P124" s="153">
        <f t="shared" si="55"/>
        <v>-120.08143748768657</v>
      </c>
      <c r="Q124" s="154">
        <f t="shared" si="56"/>
        <v>0.89993213542692785</v>
      </c>
      <c r="R124" s="302">
        <f>Q140</f>
        <v>0.89203038700611859</v>
      </c>
      <c r="S124" s="155">
        <v>0.70833333333333337</v>
      </c>
      <c r="T124" s="156">
        <v>0.71497685185185189</v>
      </c>
      <c r="U124" s="157"/>
      <c r="V124" s="158">
        <v>9.5747960623485451</v>
      </c>
      <c r="W124" s="156"/>
      <c r="X124" s="167"/>
      <c r="Y124" s="305"/>
      <c r="Z124" s="306"/>
      <c r="AA124" s="169">
        <f t="shared" si="57"/>
        <v>-360.24431246305994</v>
      </c>
      <c r="AB124" s="154">
        <f t="shared" si="58"/>
        <v>0.89993213542692785</v>
      </c>
      <c r="AC124" s="307">
        <f>AB140</f>
        <v>0.89203038700611859</v>
      </c>
    </row>
    <row r="125" spans="1:29" ht="15.75" customHeight="1">
      <c r="A125" s="297"/>
      <c r="B125" s="98" t="s">
        <v>118</v>
      </c>
      <c r="C125" s="292" t="s">
        <v>146</v>
      </c>
      <c r="D125" s="293"/>
      <c r="E125" s="99">
        <v>25.03</v>
      </c>
      <c r="F125" s="100">
        <v>752</v>
      </c>
      <c r="G125" s="101">
        <f t="shared" si="59"/>
        <v>18822.560000000001</v>
      </c>
      <c r="H125" s="26">
        <v>2</v>
      </c>
      <c r="I125" s="102">
        <v>5</v>
      </c>
      <c r="J125" s="103">
        <v>3600</v>
      </c>
      <c r="K125" s="104">
        <f t="shared" si="38"/>
        <v>720</v>
      </c>
      <c r="L125" s="105">
        <v>5</v>
      </c>
      <c r="M125" s="103">
        <f t="shared" si="60"/>
        <v>3239.0287436999583</v>
      </c>
      <c r="N125" s="104">
        <f t="shared" si="53"/>
        <v>647.80574873999171</v>
      </c>
      <c r="O125" s="106">
        <f t="shared" si="54"/>
        <v>0</v>
      </c>
      <c r="P125" s="107">
        <f t="shared" si="55"/>
        <v>-72.194251260008286</v>
      </c>
      <c r="Q125" s="108">
        <f t="shared" si="56"/>
        <v>0.89973020658332181</v>
      </c>
      <c r="R125" s="303"/>
      <c r="S125" s="46">
        <v>0.72499999999999998</v>
      </c>
      <c r="T125" s="47">
        <v>0.73466435185185186</v>
      </c>
      <c r="U125" s="109">
        <v>15</v>
      </c>
      <c r="V125" s="110">
        <v>13.930101758979516</v>
      </c>
      <c r="W125" s="111"/>
      <c r="X125" s="13"/>
      <c r="Y125" s="294"/>
      <c r="Z125" s="295"/>
      <c r="AA125" s="170">
        <f t="shared" si="57"/>
        <v>-360.97125630004166</v>
      </c>
      <c r="AB125" s="108">
        <f t="shared" si="58"/>
        <v>0.89973020658332181</v>
      </c>
      <c r="AC125" s="308"/>
    </row>
    <row r="126" spans="1:29" ht="15.75" customHeight="1">
      <c r="A126" s="297"/>
      <c r="B126" s="98" t="s">
        <v>118</v>
      </c>
      <c r="C126" s="292" t="s">
        <v>145</v>
      </c>
      <c r="D126" s="293"/>
      <c r="E126" s="99">
        <v>24.82</v>
      </c>
      <c r="F126" s="100">
        <v>972</v>
      </c>
      <c r="G126" s="101">
        <f t="shared" si="59"/>
        <v>24125.040000000001</v>
      </c>
      <c r="H126" s="26">
        <v>2</v>
      </c>
      <c r="I126" s="102">
        <v>5</v>
      </c>
      <c r="J126" s="103">
        <v>3600</v>
      </c>
      <c r="K126" s="104">
        <f t="shared" si="38"/>
        <v>720</v>
      </c>
      <c r="L126" s="105">
        <v>5</v>
      </c>
      <c r="M126" s="103">
        <f t="shared" si="60"/>
        <v>3243.6558705559032</v>
      </c>
      <c r="N126" s="104">
        <f t="shared" si="53"/>
        <v>648.73117411118062</v>
      </c>
      <c r="O126" s="106">
        <f t="shared" si="54"/>
        <v>0</v>
      </c>
      <c r="P126" s="107">
        <f t="shared" si="55"/>
        <v>-71.268825888819379</v>
      </c>
      <c r="Q126" s="108">
        <f t="shared" si="56"/>
        <v>0.90101551959886195</v>
      </c>
      <c r="R126" s="303"/>
      <c r="S126" s="46">
        <v>0.74444444444444435</v>
      </c>
      <c r="T126" s="47">
        <v>0.75692129629629623</v>
      </c>
      <c r="U126" s="109">
        <v>15</v>
      </c>
      <c r="V126" s="110">
        <v>17.979712499527583</v>
      </c>
      <c r="W126" s="111"/>
      <c r="X126" s="13"/>
      <c r="Y126" s="294"/>
      <c r="Z126" s="295"/>
      <c r="AA126" s="170">
        <f t="shared" si="57"/>
        <v>-356.34412944409678</v>
      </c>
      <c r="AB126" s="108">
        <f t="shared" si="58"/>
        <v>0.90101551959886206</v>
      </c>
      <c r="AC126" s="308"/>
    </row>
    <row r="127" spans="1:29" ht="15.75" customHeight="1">
      <c r="A127" s="297"/>
      <c r="B127" s="98" t="s">
        <v>118</v>
      </c>
      <c r="C127" s="292" t="s">
        <v>228</v>
      </c>
      <c r="D127" s="293"/>
      <c r="E127" s="99">
        <v>23.8</v>
      </c>
      <c r="F127" s="100">
        <v>1527</v>
      </c>
      <c r="G127" s="101">
        <f t="shared" si="59"/>
        <v>36342.6</v>
      </c>
      <c r="H127" s="26">
        <v>2</v>
      </c>
      <c r="I127" s="102">
        <v>4</v>
      </c>
      <c r="J127" s="103">
        <v>3600</v>
      </c>
      <c r="K127" s="104">
        <f t="shared" si="38"/>
        <v>900</v>
      </c>
      <c r="L127" s="105">
        <v>4</v>
      </c>
      <c r="M127" s="103">
        <f t="shared" si="60"/>
        <v>3023.1884461082877</v>
      </c>
      <c r="N127" s="104">
        <f t="shared" si="53"/>
        <v>755.79711152707193</v>
      </c>
      <c r="O127" s="106">
        <f t="shared" si="54"/>
        <v>0</v>
      </c>
      <c r="P127" s="107">
        <f t="shared" si="55"/>
        <v>-144.20288847292807</v>
      </c>
      <c r="Q127" s="108">
        <f t="shared" si="56"/>
        <v>0.83977456836341324</v>
      </c>
      <c r="R127" s="303"/>
      <c r="S127" s="46">
        <v>0.7666666666666665</v>
      </c>
      <c r="T127" s="47">
        <v>0.78770833333333312</v>
      </c>
      <c r="U127" s="109">
        <v>15</v>
      </c>
      <c r="V127" s="110">
        <v>30.305752232528299</v>
      </c>
      <c r="W127" s="111"/>
      <c r="X127" s="13"/>
      <c r="Y127" s="294"/>
      <c r="Z127" s="295"/>
      <c r="AA127" s="170">
        <f t="shared" si="57"/>
        <v>-576.81155389171226</v>
      </c>
      <c r="AB127" s="108">
        <f t="shared" si="58"/>
        <v>0.83977456836341324</v>
      </c>
      <c r="AC127" s="308"/>
    </row>
    <row r="128" spans="1:29" ht="15.75" customHeight="1">
      <c r="A128" s="298"/>
      <c r="B128" s="98" t="s">
        <v>118</v>
      </c>
      <c r="C128" s="292" t="s">
        <v>194</v>
      </c>
      <c r="D128" s="293"/>
      <c r="E128" s="99">
        <v>30</v>
      </c>
      <c r="F128" s="100">
        <v>1217</v>
      </c>
      <c r="G128" s="101">
        <f t="shared" si="59"/>
        <v>36510</v>
      </c>
      <c r="H128" s="26">
        <v>2</v>
      </c>
      <c r="I128" s="102">
        <v>4</v>
      </c>
      <c r="J128" s="103">
        <v>3600</v>
      </c>
      <c r="K128" s="104">
        <f t="shared" si="38"/>
        <v>900</v>
      </c>
      <c r="L128" s="105">
        <v>4</v>
      </c>
      <c r="M128" s="103">
        <f t="shared" si="60"/>
        <v>3244.5427022921026</v>
      </c>
      <c r="N128" s="104">
        <f t="shared" si="53"/>
        <v>811.13567557302565</v>
      </c>
      <c r="O128" s="106">
        <f t="shared" si="54"/>
        <v>0</v>
      </c>
      <c r="P128" s="107">
        <f t="shared" si="55"/>
        <v>-88.864324426974349</v>
      </c>
      <c r="Q128" s="108">
        <f t="shared" si="56"/>
        <v>0.90126186174780631</v>
      </c>
      <c r="R128" s="303"/>
      <c r="S128" s="46">
        <v>0.7979166666666665</v>
      </c>
      <c r="T128" s="47">
        <v>0.8135416666666665</v>
      </c>
      <c r="U128" s="109">
        <v>14.70000000000006</v>
      </c>
      <c r="V128" s="110">
        <v>22.505482806071601</v>
      </c>
      <c r="W128" s="111"/>
      <c r="X128" s="114"/>
      <c r="Y128" s="294"/>
      <c r="Z128" s="295"/>
      <c r="AA128" s="170">
        <f t="shared" si="57"/>
        <v>-355.4572977078974</v>
      </c>
      <c r="AB128" s="108">
        <f t="shared" si="58"/>
        <v>0.90126186174780631</v>
      </c>
      <c r="AC128" s="308"/>
    </row>
    <row r="129" spans="1:29" ht="15.75" customHeight="1">
      <c r="A129" s="298"/>
      <c r="B129" s="98" t="s">
        <v>118</v>
      </c>
      <c r="C129" s="292" t="s">
        <v>143</v>
      </c>
      <c r="D129" s="293"/>
      <c r="E129" s="99">
        <v>18.18</v>
      </c>
      <c r="F129" s="100">
        <v>1116</v>
      </c>
      <c r="G129" s="119">
        <f t="shared" si="59"/>
        <v>20288.88</v>
      </c>
      <c r="H129" s="26">
        <v>2</v>
      </c>
      <c r="I129" s="102">
        <v>3</v>
      </c>
      <c r="J129" s="103">
        <v>3600</v>
      </c>
      <c r="K129" s="104">
        <f t="shared" si="38"/>
        <v>1200</v>
      </c>
      <c r="L129" s="105">
        <v>3</v>
      </c>
      <c r="M129" s="103">
        <f t="shared" si="60"/>
        <v>3244.1634114390849</v>
      </c>
      <c r="N129" s="104">
        <f t="shared" si="53"/>
        <v>1081.3878038130283</v>
      </c>
      <c r="O129" s="106">
        <f t="shared" si="54"/>
        <v>0</v>
      </c>
      <c r="P129" s="107">
        <f t="shared" si="55"/>
        <v>-118.61219618697169</v>
      </c>
      <c r="Q129" s="108">
        <f t="shared" si="56"/>
        <v>0.9011565031775236</v>
      </c>
      <c r="R129" s="303"/>
      <c r="S129" s="46">
        <v>0.82361111111111085</v>
      </c>
      <c r="T129" s="118">
        <v>0.8379398148148145</v>
      </c>
      <c r="U129" s="109">
        <v>15</v>
      </c>
      <c r="V129" s="110">
        <v>20.640144008743714</v>
      </c>
      <c r="W129" s="111"/>
      <c r="X129" s="49"/>
      <c r="Y129" s="294"/>
      <c r="Z129" s="295"/>
      <c r="AA129" s="170">
        <f t="shared" si="57"/>
        <v>-355.83658856091506</v>
      </c>
      <c r="AB129" s="108">
        <f t="shared" si="58"/>
        <v>0.9011565031775236</v>
      </c>
      <c r="AC129" s="308"/>
    </row>
    <row r="130" spans="1:29" ht="15.75" customHeight="1">
      <c r="A130" s="298"/>
      <c r="B130" s="98" t="s">
        <v>118</v>
      </c>
      <c r="C130" s="292" t="s">
        <v>137</v>
      </c>
      <c r="D130" s="293"/>
      <c r="E130" s="99">
        <v>16.66</v>
      </c>
      <c r="F130" s="100">
        <v>2384</v>
      </c>
      <c r="G130" s="119">
        <f t="shared" si="59"/>
        <v>39717.440000000002</v>
      </c>
      <c r="H130" s="26">
        <v>2</v>
      </c>
      <c r="I130" s="102">
        <v>5</v>
      </c>
      <c r="J130" s="103">
        <v>3600</v>
      </c>
      <c r="K130" s="104">
        <f t="shared" si="38"/>
        <v>720</v>
      </c>
      <c r="L130" s="105">
        <v>5</v>
      </c>
      <c r="M130" s="103">
        <f t="shared" si="60"/>
        <v>3241.2560250357983</v>
      </c>
      <c r="N130" s="104">
        <f t="shared" si="53"/>
        <v>648.25120500715968</v>
      </c>
      <c r="O130" s="121">
        <f t="shared" si="54"/>
        <v>0</v>
      </c>
      <c r="P130" s="122">
        <f t="shared" si="55"/>
        <v>-71.748794992840317</v>
      </c>
      <c r="Q130" s="123">
        <f t="shared" si="56"/>
        <v>0.90034889584327737</v>
      </c>
      <c r="R130" s="303"/>
      <c r="S130" s="46">
        <v>0.84791666666666632</v>
      </c>
      <c r="T130" s="118">
        <v>0.87855324074074037</v>
      </c>
      <c r="U130" s="109">
        <v>15</v>
      </c>
      <c r="V130" s="110">
        <v>44.131040218712798</v>
      </c>
      <c r="W130" s="111"/>
      <c r="X130" s="114"/>
      <c r="Y130" s="294"/>
      <c r="Z130" s="295"/>
      <c r="AA130" s="170">
        <f t="shared" si="57"/>
        <v>-358.7439749642017</v>
      </c>
      <c r="AB130" s="108">
        <f t="shared" si="58"/>
        <v>0.90034889584327726</v>
      </c>
      <c r="AC130" s="308"/>
    </row>
    <row r="131" spans="1:29" ht="15.75" customHeight="1">
      <c r="A131" s="298"/>
      <c r="B131" s="98" t="s">
        <v>118</v>
      </c>
      <c r="C131" s="292" t="s">
        <v>133</v>
      </c>
      <c r="D131" s="293"/>
      <c r="E131" s="99">
        <v>16.7</v>
      </c>
      <c r="F131" s="100">
        <v>578</v>
      </c>
      <c r="G131" s="119">
        <f t="shared" si="59"/>
        <v>9652.6</v>
      </c>
      <c r="H131" s="26"/>
      <c r="I131" s="102">
        <v>3</v>
      </c>
      <c r="J131" s="103">
        <v>3600</v>
      </c>
      <c r="K131" s="104">
        <f t="shared" si="38"/>
        <v>1200</v>
      </c>
      <c r="L131" s="116">
        <v>3</v>
      </c>
      <c r="M131" s="103">
        <f t="shared" si="60"/>
        <v>3239.7556875369401</v>
      </c>
      <c r="N131" s="104">
        <f t="shared" si="53"/>
        <v>1079.9185625123134</v>
      </c>
      <c r="O131" s="121">
        <f t="shared" si="54"/>
        <v>0</v>
      </c>
      <c r="P131" s="122">
        <f t="shared" si="55"/>
        <v>-120.08143748768657</v>
      </c>
      <c r="Q131" s="123">
        <f t="shared" si="56"/>
        <v>0.89993213542692785</v>
      </c>
      <c r="R131" s="303"/>
      <c r="S131" s="46">
        <v>0.88888888888888851</v>
      </c>
      <c r="T131" s="118">
        <v>0.89631944444444411</v>
      </c>
      <c r="U131" s="109">
        <v>14.883333333333315</v>
      </c>
      <c r="V131" s="110">
        <v>10.704510878215588</v>
      </c>
      <c r="W131" s="111"/>
      <c r="X131" s="114"/>
      <c r="Y131" s="294"/>
      <c r="Z131" s="295"/>
      <c r="AA131" s="170">
        <f t="shared" si="57"/>
        <v>-360.24431246305994</v>
      </c>
      <c r="AB131" s="108">
        <f t="shared" si="58"/>
        <v>0.89993213542692785</v>
      </c>
      <c r="AC131" s="308"/>
    </row>
    <row r="132" spans="1:29" ht="15.75" customHeight="1">
      <c r="A132" s="298"/>
      <c r="B132" s="98" t="s">
        <v>118</v>
      </c>
      <c r="C132" s="292" t="s">
        <v>146</v>
      </c>
      <c r="D132" s="293"/>
      <c r="E132" s="99">
        <v>25.03</v>
      </c>
      <c r="F132" s="100">
        <v>885</v>
      </c>
      <c r="G132" s="119">
        <f t="shared" si="59"/>
        <v>22151.55</v>
      </c>
      <c r="H132" s="26"/>
      <c r="I132" s="102">
        <v>5</v>
      </c>
      <c r="J132" s="103">
        <v>3600</v>
      </c>
      <c r="K132" s="104">
        <f t="shared" si="38"/>
        <v>720</v>
      </c>
      <c r="L132" s="116">
        <v>5</v>
      </c>
      <c r="M132" s="103">
        <f t="shared" si="60"/>
        <v>3239.0287436999583</v>
      </c>
      <c r="N132" s="104">
        <f t="shared" si="53"/>
        <v>647.80574873999171</v>
      </c>
      <c r="O132" s="121">
        <f t="shared" si="54"/>
        <v>0</v>
      </c>
      <c r="P132" s="122">
        <f t="shared" si="55"/>
        <v>-72.194251260008286</v>
      </c>
      <c r="Q132" s="123">
        <f t="shared" si="56"/>
        <v>0.89973020658332181</v>
      </c>
      <c r="R132" s="303"/>
      <c r="S132" s="46">
        <v>0.90624999999999956</v>
      </c>
      <c r="T132" s="118">
        <v>0.91762731481481441</v>
      </c>
      <c r="U132" s="109">
        <v>15</v>
      </c>
      <c r="V132" s="110">
        <v>16.393803266884138</v>
      </c>
      <c r="W132" s="124"/>
      <c r="X132" s="125"/>
      <c r="Y132" s="294"/>
      <c r="Z132" s="295"/>
      <c r="AA132" s="170">
        <f t="shared" si="57"/>
        <v>-360.97125630004166</v>
      </c>
      <c r="AB132" s="108">
        <f t="shared" si="58"/>
        <v>0.89973020658332181</v>
      </c>
      <c r="AC132" s="308"/>
    </row>
    <row r="133" spans="1:29" ht="15.75" customHeight="1">
      <c r="A133" s="298"/>
      <c r="B133" s="98" t="s">
        <v>118</v>
      </c>
      <c r="C133" s="292" t="s">
        <v>145</v>
      </c>
      <c r="D133" s="293"/>
      <c r="E133" s="99">
        <v>24.82</v>
      </c>
      <c r="F133" s="100">
        <v>1287</v>
      </c>
      <c r="G133" s="119">
        <f t="shared" si="59"/>
        <v>31943.34</v>
      </c>
      <c r="H133" s="26"/>
      <c r="I133" s="102">
        <v>5</v>
      </c>
      <c r="J133" s="103">
        <v>3600</v>
      </c>
      <c r="K133" s="104">
        <f t="shared" si="38"/>
        <v>720</v>
      </c>
      <c r="L133" s="116">
        <v>5</v>
      </c>
      <c r="M133" s="103">
        <f t="shared" si="60"/>
        <v>3243.6558705559032</v>
      </c>
      <c r="N133" s="104">
        <f t="shared" si="53"/>
        <v>648.73117411118062</v>
      </c>
      <c r="O133" s="121">
        <f t="shared" si="54"/>
        <v>0</v>
      </c>
      <c r="P133" s="122">
        <f t="shared" si="55"/>
        <v>-71.268825888819379</v>
      </c>
      <c r="Q133" s="123">
        <f t="shared" si="56"/>
        <v>0.90101551959886195</v>
      </c>
      <c r="R133" s="303"/>
      <c r="S133" s="46">
        <v>0.92777777777777726</v>
      </c>
      <c r="T133" s="118">
        <v>0.94430555555555507</v>
      </c>
      <c r="U133" s="109">
        <v>14.6166666666665</v>
      </c>
      <c r="V133" s="110">
        <v>23.806471179930043</v>
      </c>
      <c r="W133" s="124"/>
      <c r="X133" s="125"/>
      <c r="Y133" s="294"/>
      <c r="Z133" s="295"/>
      <c r="AA133" s="170">
        <f t="shared" si="57"/>
        <v>-356.34412944409678</v>
      </c>
      <c r="AB133" s="108">
        <f t="shared" si="58"/>
        <v>0.90101551959886206</v>
      </c>
      <c r="AC133" s="308"/>
    </row>
    <row r="134" spans="1:29" ht="15.75" customHeight="1">
      <c r="A134" s="298"/>
      <c r="B134" s="98" t="s">
        <v>118</v>
      </c>
      <c r="C134" s="292" t="s">
        <v>228</v>
      </c>
      <c r="D134" s="293"/>
      <c r="E134" s="99">
        <v>23.8</v>
      </c>
      <c r="F134" s="100">
        <v>2398</v>
      </c>
      <c r="G134" s="119">
        <f t="shared" si="59"/>
        <v>57072.4</v>
      </c>
      <c r="H134" s="60"/>
      <c r="I134" s="102">
        <v>4</v>
      </c>
      <c r="J134" s="103">
        <v>3600</v>
      </c>
      <c r="K134" s="104">
        <f t="shared" si="38"/>
        <v>900</v>
      </c>
      <c r="L134" s="116">
        <v>4</v>
      </c>
      <c r="M134" s="103">
        <f t="shared" si="60"/>
        <v>3032.1124868090483</v>
      </c>
      <c r="N134" s="104">
        <f t="shared" si="53"/>
        <v>758.02812170226207</v>
      </c>
      <c r="O134" s="121">
        <f t="shared" si="54"/>
        <v>0</v>
      </c>
      <c r="P134" s="122">
        <f t="shared" si="55"/>
        <v>-141.97187829773793</v>
      </c>
      <c r="Q134" s="123">
        <f t="shared" si="56"/>
        <v>0.84225346855806893</v>
      </c>
      <c r="R134" s="303"/>
      <c r="S134" s="46">
        <v>0.95416666666666605</v>
      </c>
      <c r="T134" s="118">
        <v>0.98711805555555499</v>
      </c>
      <c r="U134" s="109">
        <v>15</v>
      </c>
      <c r="V134" s="110">
        <v>47.452065392012301</v>
      </c>
      <c r="W134" s="124"/>
      <c r="X134" s="125"/>
      <c r="Y134" s="294"/>
      <c r="Z134" s="295"/>
      <c r="AA134" s="170">
        <f t="shared" si="57"/>
        <v>-567.88751319095172</v>
      </c>
      <c r="AB134" s="108">
        <f t="shared" si="58"/>
        <v>0.84225346855806893</v>
      </c>
      <c r="AC134" s="308"/>
    </row>
    <row r="135" spans="1:29" ht="15.75" customHeight="1">
      <c r="A135" s="298"/>
      <c r="B135" s="98" t="s">
        <v>118</v>
      </c>
      <c r="C135" s="292" t="s">
        <v>194</v>
      </c>
      <c r="D135" s="293"/>
      <c r="E135" s="99">
        <v>30</v>
      </c>
      <c r="F135" s="100">
        <v>1703</v>
      </c>
      <c r="G135" s="119">
        <f t="shared" si="59"/>
        <v>51090</v>
      </c>
      <c r="H135" s="60"/>
      <c r="I135" s="102">
        <v>4</v>
      </c>
      <c r="J135" s="103">
        <v>3600</v>
      </c>
      <c r="K135" s="104">
        <f t="shared" si="38"/>
        <v>900</v>
      </c>
      <c r="L135" s="116">
        <v>4</v>
      </c>
      <c r="M135" s="103">
        <f t="shared" si="60"/>
        <v>3244.5427022921026</v>
      </c>
      <c r="N135" s="104">
        <f t="shared" si="53"/>
        <v>811.13567557302565</v>
      </c>
      <c r="O135" s="121">
        <f t="shared" si="54"/>
        <v>0</v>
      </c>
      <c r="P135" s="122">
        <f t="shared" si="55"/>
        <v>-88.864324426974349</v>
      </c>
      <c r="Q135" s="123">
        <f t="shared" si="56"/>
        <v>0.90126186174780631</v>
      </c>
      <c r="R135" s="303"/>
      <c r="S135" s="46">
        <v>0.99722222222222157</v>
      </c>
      <c r="T135" s="118">
        <v>1.0190856481481474</v>
      </c>
      <c r="U135" s="109">
        <v>14.549999999999876</v>
      </c>
      <c r="V135" s="110">
        <v>31.492881855990088</v>
      </c>
      <c r="W135" s="124"/>
      <c r="X135" s="125"/>
      <c r="Y135" s="294"/>
      <c r="Z135" s="295"/>
      <c r="AA135" s="170">
        <f t="shared" si="57"/>
        <v>-355.4572977078974</v>
      </c>
      <c r="AB135" s="108">
        <f t="shared" si="58"/>
        <v>0.90126186174780631</v>
      </c>
      <c r="AC135" s="308"/>
    </row>
    <row r="136" spans="1:29" ht="15.75" customHeight="1">
      <c r="A136" s="298"/>
      <c r="B136" s="98" t="s">
        <v>118</v>
      </c>
      <c r="C136" s="292" t="s">
        <v>143</v>
      </c>
      <c r="D136" s="293"/>
      <c r="E136" s="99">
        <v>18.18</v>
      </c>
      <c r="F136" s="100">
        <v>1697</v>
      </c>
      <c r="G136" s="119">
        <f t="shared" si="59"/>
        <v>30851.46</v>
      </c>
      <c r="H136" s="60"/>
      <c r="I136" s="102">
        <v>3</v>
      </c>
      <c r="J136" s="103">
        <v>3600</v>
      </c>
      <c r="K136" s="104">
        <f t="shared" si="38"/>
        <v>1200</v>
      </c>
      <c r="L136" s="116">
        <v>3</v>
      </c>
      <c r="M136" s="103">
        <f t="shared" si="60"/>
        <v>3244.1634114390849</v>
      </c>
      <c r="N136" s="104">
        <f t="shared" si="53"/>
        <v>1081.3878038130283</v>
      </c>
      <c r="O136" s="121">
        <f t="shared" si="54"/>
        <v>0</v>
      </c>
      <c r="P136" s="122">
        <f t="shared" si="55"/>
        <v>-118.61219618697169</v>
      </c>
      <c r="Q136" s="123">
        <f t="shared" si="56"/>
        <v>0.9011565031775236</v>
      </c>
      <c r="R136" s="303"/>
      <c r="S136" s="46">
        <v>1.0291666666666661</v>
      </c>
      <c r="T136" s="118">
        <v>1.0509606481481475</v>
      </c>
      <c r="U136" s="109">
        <v>14.516666666666964</v>
      </c>
      <c r="V136" s="110">
        <v>31.385595325123731</v>
      </c>
      <c r="W136" s="124"/>
      <c r="X136" s="125"/>
      <c r="Y136" s="294"/>
      <c r="Z136" s="295"/>
      <c r="AA136" s="170">
        <f t="shared" si="57"/>
        <v>-355.83658856091506</v>
      </c>
      <c r="AB136" s="108">
        <f t="shared" si="58"/>
        <v>0.9011565031775236</v>
      </c>
      <c r="AC136" s="308"/>
    </row>
    <row r="137" spans="1:29" ht="15.75" customHeight="1">
      <c r="A137" s="298"/>
      <c r="B137" s="98" t="s">
        <v>118</v>
      </c>
      <c r="C137" s="292" t="s">
        <v>137</v>
      </c>
      <c r="D137" s="293"/>
      <c r="E137" s="99">
        <v>16.66</v>
      </c>
      <c r="F137" s="100">
        <v>3692</v>
      </c>
      <c r="G137" s="119">
        <f t="shared" si="59"/>
        <v>61508.72</v>
      </c>
      <c r="H137" s="60"/>
      <c r="I137" s="102">
        <v>5</v>
      </c>
      <c r="J137" s="103">
        <v>3600</v>
      </c>
      <c r="K137" s="104">
        <f t="shared" si="38"/>
        <v>720</v>
      </c>
      <c r="L137" s="116">
        <v>5</v>
      </c>
      <c r="M137" s="103">
        <f t="shared" si="60"/>
        <v>3239.4817161072742</v>
      </c>
      <c r="N137" s="104">
        <f t="shared" si="53"/>
        <v>647.8963432214548</v>
      </c>
      <c r="O137" s="121">
        <f t="shared" si="54"/>
        <v>0</v>
      </c>
      <c r="P137" s="122">
        <f t="shared" si="55"/>
        <v>-72.103656778545201</v>
      </c>
      <c r="Q137" s="123">
        <f t="shared" si="56"/>
        <v>0.8998560322520206</v>
      </c>
      <c r="R137" s="303"/>
      <c r="S137" s="46">
        <v>1.0611111111111107</v>
      </c>
      <c r="T137" s="118">
        <v>1.1085879629629625</v>
      </c>
      <c r="U137" s="109">
        <v>14.61666666666698</v>
      </c>
      <c r="V137" s="110">
        <v>68.381308929315296</v>
      </c>
      <c r="W137" s="111"/>
      <c r="X137" s="114"/>
      <c r="Y137" s="294"/>
      <c r="Z137" s="295"/>
      <c r="AA137" s="170">
        <f t="shared" si="57"/>
        <v>-360.51828389272578</v>
      </c>
      <c r="AB137" s="108">
        <f t="shared" si="58"/>
        <v>0.8998560322520206</v>
      </c>
      <c r="AC137" s="308"/>
    </row>
    <row r="138" spans="1:29" ht="15.75" customHeight="1">
      <c r="A138" s="298"/>
      <c r="B138" s="98"/>
      <c r="C138" s="292"/>
      <c r="D138" s="293"/>
      <c r="E138" s="99"/>
      <c r="F138" s="100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24"/>
      <c r="X138" s="125"/>
      <c r="Y138" s="294"/>
      <c r="Z138" s="295"/>
      <c r="AA138" s="170"/>
      <c r="AB138" s="108"/>
      <c r="AC138" s="308"/>
    </row>
    <row r="139" spans="1:29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117"/>
      <c r="T139" s="118"/>
      <c r="U139" s="128"/>
      <c r="V139" s="129"/>
      <c r="W139" s="124"/>
      <c r="X139" s="125"/>
      <c r="Y139" s="294"/>
      <c r="Z139" s="295"/>
      <c r="AA139" s="171"/>
      <c r="AB139" s="123"/>
      <c r="AC139" s="308"/>
    </row>
    <row r="140" spans="1:29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61">AVERAGE(I124:I139)</f>
        <v>4.1428571428571432</v>
      </c>
      <c r="J140" s="135">
        <f t="shared" si="61"/>
        <v>3600</v>
      </c>
      <c r="K140" s="136">
        <f t="shared" ref="K140" si="62">J140/I140</f>
        <v>868.96551724137919</v>
      </c>
      <c r="L140" s="134">
        <f t="shared" ref="L140:M140" si="63">AVERAGE(L124:L139)</f>
        <v>4.1428571428571432</v>
      </c>
      <c r="M140" s="135">
        <f t="shared" si="63"/>
        <v>3211.3093932220268</v>
      </c>
      <c r="N140" s="136">
        <f>M140/L140</f>
        <v>775.1436466397995</v>
      </c>
      <c r="O140" s="137">
        <f>L140-I140</f>
        <v>0</v>
      </c>
      <c r="P140" s="138">
        <f>N140-K140</f>
        <v>-93.82187060157969</v>
      </c>
      <c r="Q140" s="139">
        <f>N140/K140</f>
        <v>0.89203038700611859</v>
      </c>
      <c r="R140" s="304"/>
      <c r="S140" s="140">
        <v>0.70833333333333337</v>
      </c>
      <c r="T140" s="141">
        <v>1.1085879629629625</v>
      </c>
      <c r="U140" s="142"/>
      <c r="V140" s="164"/>
      <c r="W140" s="165"/>
      <c r="X140" s="136"/>
      <c r="Y140" s="290"/>
      <c r="Z140" s="291"/>
      <c r="AA140" s="172">
        <f>M140-J140</f>
        <v>-388.69060677797324</v>
      </c>
      <c r="AB140" s="139">
        <f>M140/J140</f>
        <v>0.89203038700611859</v>
      </c>
      <c r="AC140" s="309"/>
    </row>
    <row r="142" spans="1:29">
      <c r="Y142" s="288" t="s">
        <v>147</v>
      </c>
      <c r="Z142" s="288"/>
    </row>
    <row r="143" spans="1:29">
      <c r="Y143" s="288" t="s">
        <v>148</v>
      </c>
      <c r="Z143" s="288"/>
    </row>
    <row r="144" spans="1:29">
      <c r="Y144" s="288" t="s">
        <v>149</v>
      </c>
      <c r="Z144" s="288"/>
    </row>
    <row r="145" spans="25:26">
      <c r="Y145" s="288" t="s">
        <v>150</v>
      </c>
      <c r="Z145" s="288"/>
    </row>
    <row r="146" spans="25:26">
      <c r="Y146" s="288" t="s">
        <v>151</v>
      </c>
      <c r="Z146" s="288"/>
    </row>
    <row r="147" spans="25:26">
      <c r="Y147" s="288" t="s">
        <v>152</v>
      </c>
      <c r="Z147" s="288"/>
    </row>
    <row r="148" spans="25:26">
      <c r="Y148" s="288" t="s">
        <v>153</v>
      </c>
      <c r="Z148" s="288"/>
    </row>
    <row r="149" spans="25:26">
      <c r="Y149" s="288" t="s">
        <v>154</v>
      </c>
      <c r="Z149" s="288"/>
    </row>
    <row r="150" spans="25:26">
      <c r="Y150" s="288" t="s">
        <v>155</v>
      </c>
      <c r="Z150" s="288"/>
    </row>
    <row r="151" spans="25:26">
      <c r="Y151" s="288" t="s">
        <v>156</v>
      </c>
      <c r="Z151" s="288"/>
    </row>
    <row r="152" spans="25:26">
      <c r="Y152" s="288" t="s">
        <v>157</v>
      </c>
      <c r="Z152" s="288"/>
    </row>
    <row r="153" spans="25:26">
      <c r="Y153" s="288" t="s">
        <v>158</v>
      </c>
      <c r="Z153" s="288"/>
    </row>
    <row r="154" spans="25:26">
      <c r="Y154" s="288" t="s">
        <v>159</v>
      </c>
      <c r="Z154" s="288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AC55753A-8356-410C-AA3C-D74CB597FB67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AF53-7355-4219-B969-90964BBEE43D}">
  <sheetPr codeName="工作表75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P31" sqref="P31"/>
      <selection pane="bottomLeft" activeCell="AC1" sqref="AC1:AC1048576"/>
    </sheetView>
  </sheetViews>
  <sheetFormatPr defaultColWidth="7.109375" defaultRowHeight="15.75"/>
  <cols>
    <col min="1" max="1" width="13.44140625" style="5" customWidth="1"/>
    <col min="2" max="2" width="10.77734375" style="143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3" customWidth="1"/>
    <col min="19" max="20" width="6.77734375" style="203" customWidth="1"/>
    <col min="21" max="21" width="7.6640625" style="5" customWidth="1"/>
    <col min="22" max="22" width="7.6640625" style="173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2" t="s">
        <v>82</v>
      </c>
      <c r="B1" s="83"/>
      <c r="C1" s="84" t="s">
        <v>83</v>
      </c>
      <c r="D1" s="85">
        <f>SUM(F5:F140)</f>
        <v>81707</v>
      </c>
      <c r="E1" s="86" t="s">
        <v>3</v>
      </c>
      <c r="F1" s="87">
        <f>SUM(G5:G140)</f>
        <v>3757628.45</v>
      </c>
      <c r="G1" s="88" t="s">
        <v>84</v>
      </c>
      <c r="H1" s="89">
        <f>L21+L38+L55+L72+L89+L106+L123+L140</f>
        <v>137.5952380952381</v>
      </c>
      <c r="I1" s="354" t="s">
        <v>85</v>
      </c>
      <c r="J1" s="355"/>
      <c r="K1" s="356"/>
      <c r="L1" s="360" t="s">
        <v>86</v>
      </c>
      <c r="M1" s="361"/>
      <c r="N1" s="362"/>
      <c r="O1" s="355" t="s">
        <v>87</v>
      </c>
      <c r="P1" s="355"/>
      <c r="Q1" s="355"/>
      <c r="R1" s="366"/>
      <c r="S1" s="354" t="s">
        <v>88</v>
      </c>
      <c r="T1" s="355"/>
      <c r="U1" s="355"/>
      <c r="V1" s="355"/>
      <c r="W1" s="355"/>
      <c r="X1" s="366"/>
      <c r="Y1" s="190" t="s">
        <v>184</v>
      </c>
      <c r="Z1" s="190" t="s">
        <v>185</v>
      </c>
      <c r="AA1" s="386" t="s">
        <v>161</v>
      </c>
      <c r="AB1" s="387"/>
      <c r="AC1" s="174" t="s">
        <v>19</v>
      </c>
      <c r="AD1" s="175" t="s">
        <v>160</v>
      </c>
      <c r="AE1" s="354" t="s">
        <v>90</v>
      </c>
      <c r="AF1" s="369"/>
      <c r="AG1" s="370"/>
    </row>
    <row r="2" spans="1:33" ht="26.25" customHeight="1" thickBot="1">
      <c r="A2" s="347">
        <v>46266</v>
      </c>
      <c r="B2" s="348"/>
      <c r="C2" s="90" t="s">
        <v>40</v>
      </c>
      <c r="D2" s="91">
        <f>AVERAGE(N21,N38,N55,N72,N89,N106,N123,N140)</f>
        <v>211.28433982202705</v>
      </c>
      <c r="E2" s="91" t="s">
        <v>91</v>
      </c>
      <c r="F2" s="92">
        <f>F1/D1</f>
        <v>45.98906397248706</v>
      </c>
      <c r="G2" s="93" t="s">
        <v>92</v>
      </c>
      <c r="H2" s="94">
        <f>COUNT(H5:H140)</f>
        <v>0</v>
      </c>
      <c r="I2" s="357"/>
      <c r="J2" s="358"/>
      <c r="K2" s="359"/>
      <c r="L2" s="363"/>
      <c r="M2" s="364"/>
      <c r="N2" s="365"/>
      <c r="O2" s="364"/>
      <c r="P2" s="364"/>
      <c r="Q2" s="364"/>
      <c r="R2" s="367"/>
      <c r="S2" s="368"/>
      <c r="T2" s="364"/>
      <c r="U2" s="364"/>
      <c r="V2" s="364"/>
      <c r="W2" s="364"/>
      <c r="X2" s="367"/>
      <c r="Y2" s="191">
        <f>SUM(Y21,Y38,Y55,Y72,Y89,Y106,Y123,Y140)</f>
        <v>0</v>
      </c>
      <c r="Z2" s="191">
        <f>SUM(Z21,Z38,Z55,Z72,Z89,Z106,Z123,Z140)</f>
        <v>0</v>
      </c>
      <c r="AA2" s="388"/>
      <c r="AB2" s="389"/>
      <c r="AC2" s="199">
        <f>SUM(AC21,AC38,AC55,AC72,AC89,AC106,AC123,AC140)</f>
        <v>44</v>
      </c>
      <c r="AD2" s="200">
        <f>SUM(AD21,AD38,AD55,AD72,AD89,AD106,AD123,AD140)</f>
        <v>0</v>
      </c>
      <c r="AE2" s="371"/>
      <c r="AF2" s="372"/>
      <c r="AG2" s="373"/>
    </row>
    <row r="3" spans="1:33" ht="23.25" customHeight="1">
      <c r="A3" s="349" t="s">
        <v>93</v>
      </c>
      <c r="B3" s="351" t="s">
        <v>94</v>
      </c>
      <c r="C3" s="321" t="s">
        <v>95</v>
      </c>
      <c r="D3" s="321"/>
      <c r="E3" s="341" t="s">
        <v>96</v>
      </c>
      <c r="F3" s="321" t="s">
        <v>97</v>
      </c>
      <c r="G3" s="341" t="s">
        <v>98</v>
      </c>
      <c r="H3" s="343" t="s">
        <v>99</v>
      </c>
      <c r="I3" s="333" t="s">
        <v>100</v>
      </c>
      <c r="J3" s="329" t="s">
        <v>101</v>
      </c>
      <c r="K3" s="331" t="s">
        <v>40</v>
      </c>
      <c r="L3" s="345" t="s">
        <v>100</v>
      </c>
      <c r="M3" s="329" t="s">
        <v>101</v>
      </c>
      <c r="N3" s="331" t="s">
        <v>40</v>
      </c>
      <c r="O3" s="333" t="s">
        <v>100</v>
      </c>
      <c r="P3" s="335" t="s">
        <v>40</v>
      </c>
      <c r="Q3" s="337" t="s">
        <v>102</v>
      </c>
      <c r="R3" s="339" t="s">
        <v>103</v>
      </c>
      <c r="S3" s="317" t="s">
        <v>104</v>
      </c>
      <c r="T3" s="318"/>
      <c r="U3" s="319" t="s">
        <v>105</v>
      </c>
      <c r="V3" s="319" t="s">
        <v>106</v>
      </c>
      <c r="W3" s="321" t="s">
        <v>107</v>
      </c>
      <c r="X3" s="322"/>
      <c r="Y3" s="379" t="s">
        <v>186</v>
      </c>
      <c r="Z3" s="380"/>
      <c r="AA3" s="382" t="s">
        <v>108</v>
      </c>
      <c r="AB3" s="383"/>
      <c r="AC3" s="379" t="s">
        <v>187</v>
      </c>
      <c r="AD3" s="380"/>
      <c r="AE3" s="327" t="s">
        <v>101</v>
      </c>
      <c r="AF3" s="313" t="s">
        <v>102</v>
      </c>
      <c r="AG3" s="315" t="s">
        <v>109</v>
      </c>
    </row>
    <row r="4" spans="1:33" ht="17.25" customHeight="1" thickBot="1">
      <c r="A4" s="350"/>
      <c r="B4" s="352"/>
      <c r="C4" s="353"/>
      <c r="D4" s="353"/>
      <c r="E4" s="342"/>
      <c r="F4" s="353"/>
      <c r="G4" s="342"/>
      <c r="H4" s="344"/>
      <c r="I4" s="334"/>
      <c r="J4" s="330"/>
      <c r="K4" s="332"/>
      <c r="L4" s="346"/>
      <c r="M4" s="330"/>
      <c r="N4" s="332"/>
      <c r="O4" s="334"/>
      <c r="P4" s="336"/>
      <c r="Q4" s="338"/>
      <c r="R4" s="340"/>
      <c r="S4" s="201" t="s">
        <v>110</v>
      </c>
      <c r="T4" s="202" t="s">
        <v>111</v>
      </c>
      <c r="U4" s="320"/>
      <c r="V4" s="320"/>
      <c r="W4" s="97" t="s">
        <v>112</v>
      </c>
      <c r="X4" s="67" t="s">
        <v>113</v>
      </c>
      <c r="Y4" s="192" t="s">
        <v>49</v>
      </c>
      <c r="Z4" s="193" t="s">
        <v>50</v>
      </c>
      <c r="AA4" s="384"/>
      <c r="AB4" s="385"/>
      <c r="AC4" s="192" t="s">
        <v>162</v>
      </c>
      <c r="AD4" s="193" t="s">
        <v>163</v>
      </c>
      <c r="AE4" s="328"/>
      <c r="AF4" s="314"/>
      <c r="AG4" s="316"/>
    </row>
    <row r="5" spans="1:33" ht="15.75" customHeight="1">
      <c r="A5" s="310" t="s">
        <v>168</v>
      </c>
      <c r="B5" s="112" t="s">
        <v>164</v>
      </c>
      <c r="C5" s="378" t="s">
        <v>165</v>
      </c>
      <c r="D5" s="378"/>
      <c r="E5" s="145">
        <v>19.7</v>
      </c>
      <c r="F5" s="149">
        <v>3396</v>
      </c>
      <c r="G5" s="146">
        <f t="shared" ref="G5:G7" si="0">E5*F5</f>
        <v>66901.2</v>
      </c>
      <c r="H5" s="147"/>
      <c r="I5" s="148">
        <v>13</v>
      </c>
      <c r="J5" s="149">
        <v>1200</v>
      </c>
      <c r="K5" s="150">
        <f>J5/I5</f>
        <v>92.307692307692307</v>
      </c>
      <c r="L5" s="105">
        <v>13</v>
      </c>
      <c r="M5" s="149">
        <f>F5/V5*60</f>
        <v>1083.9272881768491</v>
      </c>
      <c r="N5" s="150">
        <f>M5/L5</f>
        <v>83.379022167449932</v>
      </c>
      <c r="O5" s="152">
        <f>L5-I5</f>
        <v>0</v>
      </c>
      <c r="P5" s="153">
        <f>N5-K5</f>
        <v>-8.9286701402423745</v>
      </c>
      <c r="Q5" s="154">
        <f>N5/K5</f>
        <v>0.90327274014737424</v>
      </c>
      <c r="R5" s="302">
        <f>Q21</f>
        <v>0.90284470774374537</v>
      </c>
      <c r="S5" s="155">
        <v>0.20833333333333334</v>
      </c>
      <c r="T5" s="156">
        <v>0.33886574074074072</v>
      </c>
      <c r="U5" s="157"/>
      <c r="V5" s="158">
        <v>187.98308910805406</v>
      </c>
      <c r="W5" s="179"/>
      <c r="X5" s="150"/>
      <c r="Y5" s="12"/>
      <c r="Z5" s="196"/>
      <c r="AA5" s="305"/>
      <c r="AB5" s="306"/>
      <c r="AC5" s="12">
        <v>4</v>
      </c>
      <c r="AD5" s="196"/>
      <c r="AE5" s="176">
        <f>M5-J5</f>
        <v>-116.07271182315094</v>
      </c>
      <c r="AF5" s="130">
        <f>M5/J5</f>
        <v>0.90327274014737424</v>
      </c>
      <c r="AG5" s="381">
        <f>AF21</f>
        <v>0.90284470774374548</v>
      </c>
    </row>
    <row r="6" spans="1:33" ht="15.75" customHeight="1">
      <c r="A6" s="311"/>
      <c r="B6" s="98" t="s">
        <v>169</v>
      </c>
      <c r="C6" s="377" t="s">
        <v>170</v>
      </c>
      <c r="D6" s="377"/>
      <c r="E6" s="99">
        <v>56.43</v>
      </c>
      <c r="F6" s="100">
        <v>5055</v>
      </c>
      <c r="G6" s="101">
        <f t="shared" si="0"/>
        <v>285253.65000000002</v>
      </c>
      <c r="H6" s="26"/>
      <c r="I6" s="102">
        <v>24</v>
      </c>
      <c r="J6" s="103">
        <v>2000</v>
      </c>
      <c r="K6" s="104">
        <f t="shared" ref="K6:K44" si="1">J6/I6</f>
        <v>83.333333333333329</v>
      </c>
      <c r="L6" s="105">
        <v>24</v>
      </c>
      <c r="M6" s="103">
        <f>F6/V6*60</f>
        <v>1806.7548219448383</v>
      </c>
      <c r="N6" s="104">
        <f>M6/L6</f>
        <v>75.281450914368264</v>
      </c>
      <c r="O6" s="106">
        <f>L6-I6</f>
        <v>0</v>
      </c>
      <c r="P6" s="107">
        <f>N6-K6</f>
        <v>-8.0518824189650644</v>
      </c>
      <c r="Q6" s="108">
        <f>N6/K6</f>
        <v>0.90337741097241919</v>
      </c>
      <c r="R6" s="303"/>
      <c r="S6" s="46">
        <v>0.34166666666666667</v>
      </c>
      <c r="T6" s="47">
        <v>0.45824074074074073</v>
      </c>
      <c r="U6" s="109">
        <v>5</v>
      </c>
      <c r="V6" s="110">
        <v>167.87003765874547</v>
      </c>
      <c r="W6" s="111">
        <v>0.45824074074074073</v>
      </c>
      <c r="X6" s="114">
        <v>0.49652777777777779</v>
      </c>
      <c r="Y6" s="12"/>
      <c r="Z6" s="196"/>
      <c r="AA6" s="294"/>
      <c r="AB6" s="295"/>
      <c r="AC6" s="12">
        <v>3</v>
      </c>
      <c r="AD6" s="196"/>
      <c r="AE6" s="115">
        <f>M6-J6</f>
        <v>-193.24517805516166</v>
      </c>
      <c r="AF6" s="108">
        <f>M6/J6</f>
        <v>0.90337741097241919</v>
      </c>
      <c r="AG6" s="375"/>
    </row>
    <row r="7" spans="1:33" ht="15.75" customHeight="1">
      <c r="A7" s="311"/>
      <c r="B7" s="98" t="s">
        <v>171</v>
      </c>
      <c r="C7" s="377" t="s">
        <v>173</v>
      </c>
      <c r="D7" s="377"/>
      <c r="E7" s="99">
        <v>59.52</v>
      </c>
      <c r="F7" s="100">
        <v>5037</v>
      </c>
      <c r="G7" s="101">
        <f t="shared" si="0"/>
        <v>299802.23999999999</v>
      </c>
      <c r="H7" s="26"/>
      <c r="I7" s="102">
        <v>24</v>
      </c>
      <c r="J7" s="103">
        <v>2000</v>
      </c>
      <c r="K7" s="104">
        <f t="shared" si="1"/>
        <v>83.333333333333329</v>
      </c>
      <c r="L7" s="105">
        <v>24</v>
      </c>
      <c r="M7" s="103">
        <f>F7/V7*60</f>
        <v>1804.1103701457887</v>
      </c>
      <c r="N7" s="104">
        <f>M7/L7</f>
        <v>75.1712654227412</v>
      </c>
      <c r="O7" s="106">
        <f>L7-I7</f>
        <v>0</v>
      </c>
      <c r="P7" s="107">
        <f>N7-K7</f>
        <v>-8.1620679105921283</v>
      </c>
      <c r="Q7" s="108">
        <f>N7/K7</f>
        <v>0.90205518507289451</v>
      </c>
      <c r="R7" s="303"/>
      <c r="S7" s="46">
        <v>0.49652777777777779</v>
      </c>
      <c r="T7" s="47">
        <v>0.61285879629629636</v>
      </c>
      <c r="U7" s="109">
        <v>55.133333333333368</v>
      </c>
      <c r="V7" s="110">
        <v>167.51746733520403</v>
      </c>
      <c r="W7" s="111"/>
      <c r="X7" s="114"/>
      <c r="Y7" s="12"/>
      <c r="Z7" s="196"/>
      <c r="AA7" s="294"/>
      <c r="AB7" s="295"/>
      <c r="AC7" s="12">
        <v>4</v>
      </c>
      <c r="AD7" s="196"/>
      <c r="AE7" s="115">
        <f>M7-J7</f>
        <v>-195.88962985421131</v>
      </c>
      <c r="AF7" s="108">
        <f>M7/J7</f>
        <v>0.90205518507289439</v>
      </c>
      <c r="AG7" s="375"/>
    </row>
    <row r="8" spans="1:33" ht="15.75" customHeight="1">
      <c r="A8" s="311"/>
      <c r="B8" s="98"/>
      <c r="C8" s="377"/>
      <c r="D8" s="377"/>
      <c r="E8" s="99"/>
      <c r="F8" s="100"/>
      <c r="G8" s="101"/>
      <c r="H8" s="26"/>
      <c r="I8" s="102"/>
      <c r="J8" s="103"/>
      <c r="K8" s="104"/>
      <c r="L8" s="116"/>
      <c r="M8" s="103"/>
      <c r="N8" s="104"/>
      <c r="O8" s="106"/>
      <c r="P8" s="107"/>
      <c r="Q8" s="108"/>
      <c r="R8" s="303"/>
      <c r="S8" s="46"/>
      <c r="T8" s="47"/>
      <c r="U8" s="109"/>
      <c r="V8" s="110"/>
      <c r="W8" s="111"/>
      <c r="X8" s="114"/>
      <c r="Y8" s="12"/>
      <c r="Z8" s="196"/>
      <c r="AA8" s="294"/>
      <c r="AB8" s="295"/>
      <c r="AC8" s="12"/>
      <c r="AD8" s="196"/>
      <c r="AE8" s="115"/>
      <c r="AF8" s="108"/>
      <c r="AG8" s="375"/>
    </row>
    <row r="9" spans="1:33" ht="15.75" customHeight="1">
      <c r="A9" s="311"/>
      <c r="B9" s="98"/>
      <c r="C9" s="377"/>
      <c r="D9" s="377"/>
      <c r="E9" s="99"/>
      <c r="F9" s="100"/>
      <c r="G9" s="101"/>
      <c r="H9" s="13"/>
      <c r="I9" s="102"/>
      <c r="J9" s="103"/>
      <c r="K9" s="104"/>
      <c r="L9" s="116"/>
      <c r="M9" s="103"/>
      <c r="N9" s="104"/>
      <c r="O9" s="106"/>
      <c r="P9" s="107"/>
      <c r="Q9" s="108"/>
      <c r="R9" s="303"/>
      <c r="S9" s="46"/>
      <c r="T9" s="47"/>
      <c r="U9" s="109"/>
      <c r="V9" s="110"/>
      <c r="W9" s="111"/>
      <c r="X9" s="114"/>
      <c r="Y9" s="12"/>
      <c r="Z9" s="196"/>
      <c r="AA9" s="294"/>
      <c r="AB9" s="295"/>
      <c r="AC9" s="12"/>
      <c r="AD9" s="196"/>
      <c r="AE9" s="115"/>
      <c r="AF9" s="108"/>
      <c r="AG9" s="375"/>
    </row>
    <row r="10" spans="1:33" ht="15.75" customHeight="1">
      <c r="A10" s="311"/>
      <c r="B10" s="98"/>
      <c r="C10" s="377"/>
      <c r="D10" s="377"/>
      <c r="E10" s="99"/>
      <c r="F10" s="100"/>
      <c r="G10" s="119"/>
      <c r="H10" s="120"/>
      <c r="I10" s="102"/>
      <c r="J10" s="103"/>
      <c r="K10" s="104"/>
      <c r="L10" s="116"/>
      <c r="M10" s="103"/>
      <c r="N10" s="104"/>
      <c r="O10" s="106"/>
      <c r="P10" s="107"/>
      <c r="Q10" s="108"/>
      <c r="R10" s="303"/>
      <c r="S10" s="46"/>
      <c r="T10" s="118"/>
      <c r="U10" s="109"/>
      <c r="V10" s="110"/>
      <c r="W10" s="111"/>
      <c r="X10" s="114"/>
      <c r="Y10" s="12"/>
      <c r="Z10" s="196"/>
      <c r="AA10" s="294"/>
      <c r="AB10" s="295"/>
      <c r="AC10" s="12"/>
      <c r="AD10" s="196"/>
      <c r="AE10" s="115"/>
      <c r="AF10" s="108"/>
      <c r="AG10" s="375"/>
    </row>
    <row r="11" spans="1:33" ht="15.75" customHeight="1">
      <c r="A11" s="311"/>
      <c r="B11" s="98"/>
      <c r="C11" s="377"/>
      <c r="D11" s="377"/>
      <c r="E11" s="99"/>
      <c r="F11" s="100"/>
      <c r="G11" s="119"/>
      <c r="H11" s="60"/>
      <c r="I11" s="102"/>
      <c r="J11" s="103"/>
      <c r="K11" s="104"/>
      <c r="L11" s="116"/>
      <c r="M11" s="103"/>
      <c r="N11" s="104"/>
      <c r="O11" s="121"/>
      <c r="P11" s="122"/>
      <c r="Q11" s="123"/>
      <c r="R11" s="303"/>
      <c r="S11" s="46"/>
      <c r="T11" s="118"/>
      <c r="U11" s="109"/>
      <c r="V11" s="110"/>
      <c r="W11" s="111"/>
      <c r="X11" s="114"/>
      <c r="Y11" s="12"/>
      <c r="Z11" s="196"/>
      <c r="AA11" s="294"/>
      <c r="AB11" s="295"/>
      <c r="AC11" s="12"/>
      <c r="AD11" s="196"/>
      <c r="AE11" s="115"/>
      <c r="AF11" s="108"/>
      <c r="AG11" s="375"/>
    </row>
    <row r="12" spans="1:33" ht="15.75" customHeight="1">
      <c r="A12" s="311"/>
      <c r="B12" s="98"/>
      <c r="C12" s="377"/>
      <c r="D12" s="377"/>
      <c r="E12" s="99"/>
      <c r="F12" s="100"/>
      <c r="G12" s="119"/>
      <c r="H12" s="60"/>
      <c r="I12" s="102"/>
      <c r="J12" s="103"/>
      <c r="K12" s="104"/>
      <c r="L12" s="116"/>
      <c r="M12" s="103"/>
      <c r="N12" s="104"/>
      <c r="O12" s="121"/>
      <c r="P12" s="122"/>
      <c r="Q12" s="123"/>
      <c r="R12" s="303"/>
      <c r="S12" s="46"/>
      <c r="T12" s="118"/>
      <c r="U12" s="109"/>
      <c r="V12" s="110"/>
      <c r="W12" s="111"/>
      <c r="X12" s="114"/>
      <c r="Y12" s="12"/>
      <c r="Z12" s="196"/>
      <c r="AA12" s="294"/>
      <c r="AB12" s="295"/>
      <c r="AC12" s="12"/>
      <c r="AD12" s="196"/>
      <c r="AE12" s="115"/>
      <c r="AF12" s="108"/>
      <c r="AG12" s="375"/>
    </row>
    <row r="13" spans="1:33" ht="15.75" customHeight="1">
      <c r="A13" s="311"/>
      <c r="B13" s="98"/>
      <c r="C13" s="377"/>
      <c r="D13" s="377"/>
      <c r="E13" s="99"/>
      <c r="F13" s="100"/>
      <c r="G13" s="119"/>
      <c r="H13" s="60"/>
      <c r="I13" s="102"/>
      <c r="J13" s="103"/>
      <c r="K13" s="104"/>
      <c r="L13" s="116"/>
      <c r="M13" s="103"/>
      <c r="N13" s="104"/>
      <c r="O13" s="121"/>
      <c r="P13" s="122"/>
      <c r="Q13" s="123"/>
      <c r="R13" s="303"/>
      <c r="S13" s="46"/>
      <c r="T13" s="118"/>
      <c r="U13" s="109"/>
      <c r="V13" s="110"/>
      <c r="W13" s="111"/>
      <c r="X13" s="114"/>
      <c r="Y13" s="12"/>
      <c r="Z13" s="196"/>
      <c r="AA13" s="294"/>
      <c r="AB13" s="295"/>
      <c r="AC13" s="12"/>
      <c r="AD13" s="196"/>
      <c r="AE13" s="115"/>
      <c r="AF13" s="108"/>
      <c r="AG13" s="375"/>
    </row>
    <row r="14" spans="1:33" ht="15.75" customHeight="1">
      <c r="A14" s="311"/>
      <c r="B14" s="98"/>
      <c r="C14" s="377"/>
      <c r="D14" s="377"/>
      <c r="E14" s="99"/>
      <c r="F14" s="100"/>
      <c r="G14" s="119"/>
      <c r="H14" s="60"/>
      <c r="I14" s="102"/>
      <c r="J14" s="103"/>
      <c r="K14" s="104"/>
      <c r="L14" s="116"/>
      <c r="M14" s="103"/>
      <c r="N14" s="104"/>
      <c r="O14" s="121"/>
      <c r="P14" s="122"/>
      <c r="Q14" s="123"/>
      <c r="R14" s="303"/>
      <c r="S14" s="46"/>
      <c r="T14" s="118"/>
      <c r="U14" s="109"/>
      <c r="V14" s="110"/>
      <c r="W14" s="111"/>
      <c r="X14" s="114"/>
      <c r="Y14" s="12"/>
      <c r="Z14" s="196"/>
      <c r="AA14" s="294"/>
      <c r="AB14" s="295"/>
      <c r="AC14" s="12"/>
      <c r="AD14" s="196"/>
      <c r="AE14" s="115"/>
      <c r="AF14" s="108"/>
      <c r="AG14" s="375"/>
    </row>
    <row r="15" spans="1:33" ht="15.75" customHeight="1">
      <c r="A15" s="311"/>
      <c r="B15" s="98"/>
      <c r="C15" s="377"/>
      <c r="D15" s="377"/>
      <c r="E15" s="99"/>
      <c r="F15" s="100"/>
      <c r="G15" s="119"/>
      <c r="H15" s="60"/>
      <c r="I15" s="102"/>
      <c r="J15" s="103"/>
      <c r="K15" s="104"/>
      <c r="L15" s="116"/>
      <c r="M15" s="103"/>
      <c r="N15" s="104"/>
      <c r="O15" s="121"/>
      <c r="P15" s="122"/>
      <c r="Q15" s="123"/>
      <c r="R15" s="303"/>
      <c r="S15" s="46"/>
      <c r="T15" s="118"/>
      <c r="U15" s="109"/>
      <c r="V15" s="110"/>
      <c r="W15" s="111"/>
      <c r="X15" s="114"/>
      <c r="Y15" s="12"/>
      <c r="Z15" s="196"/>
      <c r="AA15" s="294"/>
      <c r="AB15" s="295"/>
      <c r="AC15" s="12"/>
      <c r="AD15" s="196"/>
      <c r="AE15" s="115"/>
      <c r="AF15" s="108"/>
      <c r="AG15" s="375"/>
    </row>
    <row r="16" spans="1:33" ht="15.75" customHeight="1">
      <c r="A16" s="311"/>
      <c r="B16" s="98"/>
      <c r="C16" s="377"/>
      <c r="D16" s="377"/>
      <c r="E16" s="99"/>
      <c r="F16" s="100"/>
      <c r="G16" s="119"/>
      <c r="H16" s="60"/>
      <c r="I16" s="102"/>
      <c r="J16" s="103"/>
      <c r="K16" s="104"/>
      <c r="L16" s="116"/>
      <c r="M16" s="103"/>
      <c r="N16" s="104"/>
      <c r="O16" s="121"/>
      <c r="P16" s="122"/>
      <c r="Q16" s="123"/>
      <c r="R16" s="303"/>
      <c r="S16" s="46"/>
      <c r="T16" s="118"/>
      <c r="U16" s="109"/>
      <c r="V16" s="110"/>
      <c r="W16" s="111"/>
      <c r="X16" s="114"/>
      <c r="Y16" s="12"/>
      <c r="Z16" s="196"/>
      <c r="AA16" s="294"/>
      <c r="AB16" s="295"/>
      <c r="AC16" s="12"/>
      <c r="AD16" s="196"/>
      <c r="AE16" s="115"/>
      <c r="AF16" s="108"/>
      <c r="AG16" s="375"/>
    </row>
    <row r="17" spans="1:33" ht="15.75" customHeight="1">
      <c r="A17" s="311"/>
      <c r="B17" s="98"/>
      <c r="C17" s="377"/>
      <c r="D17" s="377"/>
      <c r="E17" s="99"/>
      <c r="F17" s="100"/>
      <c r="G17" s="119"/>
      <c r="H17" s="60"/>
      <c r="I17" s="102"/>
      <c r="J17" s="103"/>
      <c r="K17" s="104"/>
      <c r="L17" s="116"/>
      <c r="M17" s="103"/>
      <c r="N17" s="104"/>
      <c r="O17" s="121"/>
      <c r="P17" s="122"/>
      <c r="Q17" s="123"/>
      <c r="R17" s="303"/>
      <c r="S17" s="46"/>
      <c r="T17" s="118"/>
      <c r="U17" s="109"/>
      <c r="V17" s="110"/>
      <c r="W17" s="111"/>
      <c r="X17" s="114"/>
      <c r="Y17" s="12"/>
      <c r="Z17" s="196"/>
      <c r="AA17" s="294"/>
      <c r="AB17" s="295"/>
      <c r="AC17" s="12"/>
      <c r="AD17" s="196"/>
      <c r="AE17" s="115"/>
      <c r="AF17" s="108"/>
      <c r="AG17" s="375"/>
    </row>
    <row r="18" spans="1:33" ht="15.75" customHeight="1">
      <c r="A18" s="311"/>
      <c r="B18" s="98"/>
      <c r="C18" s="377"/>
      <c r="D18" s="377"/>
      <c r="E18" s="99"/>
      <c r="F18" s="100"/>
      <c r="G18" s="119"/>
      <c r="H18" s="60"/>
      <c r="I18" s="102"/>
      <c r="J18" s="103"/>
      <c r="K18" s="104"/>
      <c r="L18" s="116"/>
      <c r="M18" s="103"/>
      <c r="N18" s="104"/>
      <c r="O18" s="121"/>
      <c r="P18" s="122"/>
      <c r="Q18" s="123"/>
      <c r="R18" s="303"/>
      <c r="S18" s="46"/>
      <c r="T18" s="118"/>
      <c r="U18" s="109"/>
      <c r="V18" s="110"/>
      <c r="W18" s="111"/>
      <c r="X18" s="114"/>
      <c r="Y18" s="12"/>
      <c r="Z18" s="196"/>
      <c r="AA18" s="294"/>
      <c r="AB18" s="295"/>
      <c r="AC18" s="12"/>
      <c r="AD18" s="196"/>
      <c r="AE18" s="115"/>
      <c r="AF18" s="108"/>
      <c r="AG18" s="375"/>
    </row>
    <row r="19" spans="1:33" ht="15.75" customHeight="1">
      <c r="A19" s="311"/>
      <c r="B19" s="98"/>
      <c r="C19" s="377"/>
      <c r="D19" s="377"/>
      <c r="E19" s="99"/>
      <c r="F19" s="100"/>
      <c r="G19" s="119"/>
      <c r="H19" s="60"/>
      <c r="I19" s="102"/>
      <c r="J19" s="103"/>
      <c r="K19" s="104"/>
      <c r="L19" s="116"/>
      <c r="M19" s="103"/>
      <c r="N19" s="104"/>
      <c r="O19" s="121"/>
      <c r="P19" s="122"/>
      <c r="Q19" s="123"/>
      <c r="R19" s="303"/>
      <c r="S19" s="46"/>
      <c r="T19" s="118"/>
      <c r="U19" s="109"/>
      <c r="V19" s="110"/>
      <c r="W19" s="111"/>
      <c r="X19" s="114"/>
      <c r="Y19" s="12"/>
      <c r="Z19" s="196"/>
      <c r="AA19" s="294"/>
      <c r="AB19" s="295"/>
      <c r="AC19" s="12"/>
      <c r="AD19" s="196"/>
      <c r="AE19" s="115"/>
      <c r="AF19" s="108"/>
      <c r="AG19" s="375"/>
    </row>
    <row r="20" spans="1:33" ht="15.75" customHeight="1">
      <c r="A20" s="311"/>
      <c r="B20" s="98"/>
      <c r="C20" s="377"/>
      <c r="D20" s="377"/>
      <c r="E20" s="180"/>
      <c r="F20" s="100"/>
      <c r="G20" s="127"/>
      <c r="H20" s="60"/>
      <c r="I20" s="102"/>
      <c r="J20" s="103"/>
      <c r="K20" s="104"/>
      <c r="L20" s="116"/>
      <c r="M20" s="103"/>
      <c r="N20" s="104"/>
      <c r="O20" s="121"/>
      <c r="P20" s="122"/>
      <c r="Q20" s="123"/>
      <c r="R20" s="303"/>
      <c r="S20" s="46"/>
      <c r="T20" s="118"/>
      <c r="U20" s="128"/>
      <c r="V20" s="110"/>
      <c r="W20" s="111"/>
      <c r="X20" s="114"/>
      <c r="Y20" s="12"/>
      <c r="Z20" s="196"/>
      <c r="AA20" s="294"/>
      <c r="AB20" s="295"/>
      <c r="AC20" s="12"/>
      <c r="AD20" s="196"/>
      <c r="AE20" s="115"/>
      <c r="AF20" s="108"/>
      <c r="AG20" s="375"/>
    </row>
    <row r="21" spans="1:33" ht="15.75" customHeight="1" thickBot="1">
      <c r="A21" s="312"/>
      <c r="B21" s="131" t="s">
        <v>115</v>
      </c>
      <c r="C21" s="289"/>
      <c r="D21" s="289"/>
      <c r="E21" s="132"/>
      <c r="F21" s="165"/>
      <c r="G21" s="133"/>
      <c r="H21" s="67"/>
      <c r="I21" s="134">
        <f t="shared" ref="I21:J21" si="2">AVERAGE(I5:I20)</f>
        <v>20.333333333333332</v>
      </c>
      <c r="J21" s="135">
        <f t="shared" si="2"/>
        <v>1733.3333333333333</v>
      </c>
      <c r="K21" s="136">
        <f t="shared" ref="K21" si="3">J21/I21</f>
        <v>85.245901639344268</v>
      </c>
      <c r="L21" s="134">
        <f t="shared" ref="L21:M21" si="4">AVERAGE(L5:L20)</f>
        <v>20.333333333333332</v>
      </c>
      <c r="M21" s="135">
        <f t="shared" si="4"/>
        <v>1564.9308267558254</v>
      </c>
      <c r="N21" s="136">
        <f t="shared" ref="N21:N27" si="5">M21/L21</f>
        <v>76.963811151925839</v>
      </c>
      <c r="O21" s="137">
        <f t="shared" ref="O21:O27" si="6">L21-I21</f>
        <v>0</v>
      </c>
      <c r="P21" s="138">
        <f t="shared" ref="P21:P27" si="7">N21-K21</f>
        <v>-8.2820904874184293</v>
      </c>
      <c r="Q21" s="139">
        <f t="shared" ref="Q21:Q27" si="8">N21/K21</f>
        <v>0.90284470774374537</v>
      </c>
      <c r="R21" s="304"/>
      <c r="S21" s="140">
        <v>0.20833333333333334</v>
      </c>
      <c r="T21" s="141">
        <v>0.61285879629629636</v>
      </c>
      <c r="U21" s="142"/>
      <c r="V21" s="164"/>
      <c r="W21" s="165"/>
      <c r="X21" s="136"/>
      <c r="Y21" s="177">
        <f>SUM(Y5:Y20)</f>
        <v>0</v>
      </c>
      <c r="Z21" s="178">
        <f>SUM(Z5:Z20)</f>
        <v>0</v>
      </c>
      <c r="AA21" s="290"/>
      <c r="AB21" s="291"/>
      <c r="AC21" s="177">
        <f>SUM(AC5:AC20)</f>
        <v>11</v>
      </c>
      <c r="AD21" s="178">
        <f>SUM(AD5:AD20)</f>
        <v>0</v>
      </c>
      <c r="AE21" s="166">
        <f t="shared" ref="AE21:AE27" si="9">M21-J21</f>
        <v>-168.40250657750789</v>
      </c>
      <c r="AF21" s="139">
        <f t="shared" ref="AF21:AF27" si="10">M21/J21</f>
        <v>0.90284470774374548</v>
      </c>
      <c r="AG21" s="376"/>
    </row>
    <row r="22" spans="1:33" ht="15.75" customHeight="1">
      <c r="A22" s="296" t="s">
        <v>174</v>
      </c>
      <c r="B22" s="144" t="s">
        <v>189</v>
      </c>
      <c r="C22" s="300" t="s">
        <v>206</v>
      </c>
      <c r="D22" s="301"/>
      <c r="E22" s="145">
        <v>36.450000000000003</v>
      </c>
      <c r="F22" s="157">
        <v>2112</v>
      </c>
      <c r="G22" s="146">
        <f t="shared" ref="G22:G27" si="11">E22*F22</f>
        <v>76982.400000000009</v>
      </c>
      <c r="H22" s="147"/>
      <c r="I22" s="151">
        <v>20</v>
      </c>
      <c r="J22" s="149">
        <v>2100</v>
      </c>
      <c r="K22" s="150">
        <f>J22/I22</f>
        <v>105</v>
      </c>
      <c r="L22" s="151">
        <v>20</v>
      </c>
      <c r="M22" s="149">
        <f t="shared" ref="M22:M27" si="12">F22/V22*60</f>
        <v>1896.0083422374978</v>
      </c>
      <c r="N22" s="150">
        <f t="shared" si="5"/>
        <v>94.800417111874893</v>
      </c>
      <c r="O22" s="152">
        <f t="shared" si="6"/>
        <v>0</v>
      </c>
      <c r="P22" s="153">
        <f t="shared" si="7"/>
        <v>-10.199582888125107</v>
      </c>
      <c r="Q22" s="154">
        <f t="shared" si="8"/>
        <v>0.9028611153511894</v>
      </c>
      <c r="R22" s="302">
        <f>Q38</f>
        <v>0.90364955364349198</v>
      </c>
      <c r="S22" s="155">
        <v>0.20833333333333334</v>
      </c>
      <c r="T22" s="156">
        <v>0.25474537037037037</v>
      </c>
      <c r="U22" s="157"/>
      <c r="V22" s="158">
        <v>66.835148969047523</v>
      </c>
      <c r="W22" s="95"/>
      <c r="X22" s="96"/>
      <c r="Y22" s="12"/>
      <c r="Z22" s="196"/>
      <c r="AA22" s="305"/>
      <c r="AB22" s="306"/>
      <c r="AC22" s="12">
        <v>0</v>
      </c>
      <c r="AD22" s="196"/>
      <c r="AE22" s="113">
        <f t="shared" si="9"/>
        <v>-203.9916577625022</v>
      </c>
      <c r="AF22" s="154">
        <f t="shared" si="10"/>
        <v>0.9028611153511894</v>
      </c>
      <c r="AG22" s="374">
        <f>AF38</f>
        <v>0.91111773177277688</v>
      </c>
    </row>
    <row r="23" spans="1:33" ht="15.75" customHeight="1">
      <c r="A23" s="297"/>
      <c r="B23" s="161" t="s">
        <v>164</v>
      </c>
      <c r="C23" s="292" t="s">
        <v>209</v>
      </c>
      <c r="D23" s="293"/>
      <c r="E23" s="99">
        <v>51.44</v>
      </c>
      <c r="F23" s="109">
        <v>1067</v>
      </c>
      <c r="G23" s="101">
        <f t="shared" si="11"/>
        <v>54886.479999999996</v>
      </c>
      <c r="H23" s="26"/>
      <c r="I23" s="105">
        <v>19</v>
      </c>
      <c r="J23" s="103">
        <v>2000</v>
      </c>
      <c r="K23" s="104">
        <f t="shared" si="1"/>
        <v>105.26315789473684</v>
      </c>
      <c r="L23" s="105">
        <v>19</v>
      </c>
      <c r="M23" s="103">
        <f t="shared" si="12"/>
        <v>1802.370915441812</v>
      </c>
      <c r="N23" s="104">
        <f t="shared" si="5"/>
        <v>94.861627128516417</v>
      </c>
      <c r="O23" s="106">
        <f t="shared" si="6"/>
        <v>0</v>
      </c>
      <c r="P23" s="107">
        <f t="shared" si="7"/>
        <v>-10.401530766220418</v>
      </c>
      <c r="Q23" s="108">
        <f t="shared" si="8"/>
        <v>0.90118545772090597</v>
      </c>
      <c r="R23" s="303"/>
      <c r="S23" s="46">
        <v>0.25763888888888886</v>
      </c>
      <c r="T23" s="47">
        <v>0.2823032407407407</v>
      </c>
      <c r="U23" s="109">
        <v>5</v>
      </c>
      <c r="V23" s="110">
        <v>35.519880759009524</v>
      </c>
      <c r="W23" s="111"/>
      <c r="X23" s="114"/>
      <c r="Y23" s="12"/>
      <c r="Z23" s="196"/>
      <c r="AA23" s="294"/>
      <c r="AB23" s="295"/>
      <c r="AC23" s="12">
        <v>1</v>
      </c>
      <c r="AD23" s="196"/>
      <c r="AE23" s="115">
        <f t="shared" si="9"/>
        <v>-197.62908455818797</v>
      </c>
      <c r="AF23" s="108">
        <f t="shared" si="10"/>
        <v>0.90118545772090597</v>
      </c>
      <c r="AG23" s="375"/>
    </row>
    <row r="24" spans="1:33" ht="15.75" customHeight="1">
      <c r="A24" s="297"/>
      <c r="B24" s="161" t="s">
        <v>169</v>
      </c>
      <c r="C24" s="292" t="s">
        <v>214</v>
      </c>
      <c r="D24" s="293"/>
      <c r="E24" s="99">
        <v>43.28</v>
      </c>
      <c r="F24" s="109">
        <v>1445</v>
      </c>
      <c r="G24" s="101">
        <f t="shared" si="11"/>
        <v>62539.6</v>
      </c>
      <c r="H24" s="26"/>
      <c r="I24" s="105">
        <v>21</v>
      </c>
      <c r="J24" s="103">
        <v>1800</v>
      </c>
      <c r="K24" s="104">
        <f t="shared" si="1"/>
        <v>85.714285714285708</v>
      </c>
      <c r="L24" s="105">
        <v>21</v>
      </c>
      <c r="M24" s="103">
        <f t="shared" si="12"/>
        <v>1626.4049246155505</v>
      </c>
      <c r="N24" s="104">
        <f t="shared" si="5"/>
        <v>77.447853553121448</v>
      </c>
      <c r="O24" s="106">
        <f t="shared" si="6"/>
        <v>0</v>
      </c>
      <c r="P24" s="107">
        <f t="shared" si="7"/>
        <v>-8.2664321611642606</v>
      </c>
      <c r="Q24" s="108">
        <f t="shared" si="8"/>
        <v>0.90355829145308364</v>
      </c>
      <c r="R24" s="303"/>
      <c r="S24" s="46">
        <v>0.28541666666666665</v>
      </c>
      <c r="T24" s="47">
        <v>0.32243055555555555</v>
      </c>
      <c r="U24" s="109">
        <v>5</v>
      </c>
      <c r="V24" s="110">
        <v>53.307757919199702</v>
      </c>
      <c r="W24" s="111"/>
      <c r="X24" s="114"/>
      <c r="Y24" s="12"/>
      <c r="Z24" s="196"/>
      <c r="AA24" s="294"/>
      <c r="AB24" s="295"/>
      <c r="AC24" s="12">
        <v>1</v>
      </c>
      <c r="AD24" s="196"/>
      <c r="AE24" s="115">
        <f t="shared" si="9"/>
        <v>-173.5950753844495</v>
      </c>
      <c r="AF24" s="108">
        <f t="shared" si="10"/>
        <v>0.90355829145308364</v>
      </c>
      <c r="AG24" s="375"/>
    </row>
    <row r="25" spans="1:33" ht="15.75" customHeight="1">
      <c r="A25" s="297"/>
      <c r="B25" s="161" t="s">
        <v>171</v>
      </c>
      <c r="C25" s="292" t="s">
        <v>201</v>
      </c>
      <c r="D25" s="293"/>
      <c r="E25" s="99">
        <v>61.09</v>
      </c>
      <c r="F25" s="109">
        <v>3170</v>
      </c>
      <c r="G25" s="101">
        <f t="shared" si="11"/>
        <v>193655.30000000002</v>
      </c>
      <c r="H25" s="26"/>
      <c r="I25" s="105">
        <v>20</v>
      </c>
      <c r="J25" s="103">
        <v>2000</v>
      </c>
      <c r="K25" s="104">
        <f t="shared" si="1"/>
        <v>100</v>
      </c>
      <c r="L25" s="105">
        <v>20</v>
      </c>
      <c r="M25" s="103">
        <f t="shared" si="12"/>
        <v>1805.0208297322429</v>
      </c>
      <c r="N25" s="104">
        <f t="shared" si="5"/>
        <v>90.251041486612138</v>
      </c>
      <c r="O25" s="106">
        <f t="shared" si="6"/>
        <v>0</v>
      </c>
      <c r="P25" s="107">
        <f t="shared" si="7"/>
        <v>-9.748958513387862</v>
      </c>
      <c r="Q25" s="108">
        <f t="shared" si="8"/>
        <v>0.90251041486612138</v>
      </c>
      <c r="R25" s="303"/>
      <c r="S25" s="46">
        <v>0.32638888888888884</v>
      </c>
      <c r="T25" s="47">
        <v>0.3995601851851851</v>
      </c>
      <c r="U25" s="109">
        <v>5.6999999999999318</v>
      </c>
      <c r="V25" s="110">
        <v>105.3727452154745</v>
      </c>
      <c r="W25" s="111"/>
      <c r="X25" s="114"/>
      <c r="Y25" s="12"/>
      <c r="Z25" s="196"/>
      <c r="AA25" s="294"/>
      <c r="AB25" s="295"/>
      <c r="AC25" s="12">
        <v>2</v>
      </c>
      <c r="AD25" s="196"/>
      <c r="AE25" s="115">
        <f t="shared" si="9"/>
        <v>-194.97917026775713</v>
      </c>
      <c r="AF25" s="108">
        <f t="shared" si="10"/>
        <v>0.90251041486612149</v>
      </c>
      <c r="AG25" s="375"/>
    </row>
    <row r="26" spans="1:33" ht="15.75" customHeight="1">
      <c r="A26" s="298"/>
      <c r="B26" s="161" t="s">
        <v>171</v>
      </c>
      <c r="C26" s="292" t="s">
        <v>177</v>
      </c>
      <c r="D26" s="293"/>
      <c r="E26" s="99">
        <v>53.76</v>
      </c>
      <c r="F26" s="109">
        <v>3177</v>
      </c>
      <c r="G26" s="101">
        <f t="shared" si="11"/>
        <v>170795.51999999999</v>
      </c>
      <c r="H26" s="13"/>
      <c r="I26" s="116">
        <v>20</v>
      </c>
      <c r="J26" s="103">
        <v>2000</v>
      </c>
      <c r="K26" s="104">
        <f t="shared" si="1"/>
        <v>100</v>
      </c>
      <c r="L26" s="105">
        <v>20</v>
      </c>
      <c r="M26" s="103">
        <f t="shared" si="12"/>
        <v>1805.64438878482</v>
      </c>
      <c r="N26" s="104">
        <f t="shared" si="5"/>
        <v>90.282219439241004</v>
      </c>
      <c r="O26" s="106">
        <f t="shared" si="6"/>
        <v>0</v>
      </c>
      <c r="P26" s="107">
        <f t="shared" si="7"/>
        <v>-9.717780560758996</v>
      </c>
      <c r="Q26" s="108">
        <f t="shared" si="8"/>
        <v>0.90282219439241007</v>
      </c>
      <c r="R26" s="303"/>
      <c r="S26" s="46">
        <v>0.40347222222222218</v>
      </c>
      <c r="T26" s="47">
        <v>0.47678240740740735</v>
      </c>
      <c r="U26" s="109">
        <v>5.6333333333333879</v>
      </c>
      <c r="V26" s="110">
        <v>105.56895985941357</v>
      </c>
      <c r="W26" s="111">
        <v>0.47678240740740735</v>
      </c>
      <c r="X26" s="114">
        <v>0.51527777777777772</v>
      </c>
      <c r="Y26" s="12"/>
      <c r="Z26" s="196"/>
      <c r="AA26" s="294"/>
      <c r="AB26" s="295"/>
      <c r="AC26" s="12">
        <v>2</v>
      </c>
      <c r="AD26" s="196"/>
      <c r="AE26" s="115">
        <f t="shared" si="9"/>
        <v>-194.35561121518003</v>
      </c>
      <c r="AF26" s="108">
        <f t="shared" si="10"/>
        <v>0.90282219439240996</v>
      </c>
      <c r="AG26" s="375"/>
    </row>
    <row r="27" spans="1:33" ht="15.75" customHeight="1">
      <c r="A27" s="298"/>
      <c r="B27" s="161" t="s">
        <v>166</v>
      </c>
      <c r="C27" s="292" t="s">
        <v>167</v>
      </c>
      <c r="D27" s="293"/>
      <c r="E27" s="99">
        <v>29.97</v>
      </c>
      <c r="F27" s="109">
        <v>2452</v>
      </c>
      <c r="G27" s="119">
        <f t="shared" si="11"/>
        <v>73486.44</v>
      </c>
      <c r="H27" s="120"/>
      <c r="I27" s="105">
        <v>21</v>
      </c>
      <c r="J27" s="103">
        <v>2790</v>
      </c>
      <c r="K27" s="104">
        <f t="shared" si="1"/>
        <v>132.85714285714286</v>
      </c>
      <c r="L27" s="105">
        <v>22</v>
      </c>
      <c r="M27" s="103">
        <f t="shared" si="12"/>
        <v>2626.6346153846152</v>
      </c>
      <c r="N27" s="104">
        <f t="shared" si="5"/>
        <v>119.39248251748251</v>
      </c>
      <c r="O27" s="106">
        <f t="shared" si="6"/>
        <v>1</v>
      </c>
      <c r="P27" s="107">
        <f t="shared" si="7"/>
        <v>-13.464660339660355</v>
      </c>
      <c r="Q27" s="108">
        <f t="shared" si="8"/>
        <v>0.89865309421761019</v>
      </c>
      <c r="R27" s="303"/>
      <c r="S27" s="46">
        <v>0.51527777777777772</v>
      </c>
      <c r="T27" s="118">
        <v>0.55416666666666659</v>
      </c>
      <c r="U27" s="109">
        <v>55.433333333333337</v>
      </c>
      <c r="V27" s="110">
        <v>56.010835743310032</v>
      </c>
      <c r="W27" s="111"/>
      <c r="X27" s="114"/>
      <c r="Y27" s="12"/>
      <c r="Z27" s="196"/>
      <c r="AA27" s="294"/>
      <c r="AB27" s="295"/>
      <c r="AC27" s="12">
        <v>0</v>
      </c>
      <c r="AD27" s="196"/>
      <c r="AE27" s="115">
        <f t="shared" si="9"/>
        <v>-163.36538461538476</v>
      </c>
      <c r="AF27" s="108">
        <f t="shared" si="10"/>
        <v>0.94144609870416318</v>
      </c>
      <c r="AG27" s="375"/>
    </row>
    <row r="28" spans="1:33" ht="15.75" customHeight="1">
      <c r="A28" s="298"/>
      <c r="B28" s="161"/>
      <c r="C28" s="292"/>
      <c r="D28" s="293"/>
      <c r="E28" s="99"/>
      <c r="F28" s="109"/>
      <c r="G28" s="119"/>
      <c r="H28" s="60"/>
      <c r="I28" s="116"/>
      <c r="J28" s="103"/>
      <c r="K28" s="104"/>
      <c r="L28" s="105"/>
      <c r="M28" s="103"/>
      <c r="N28" s="104"/>
      <c r="O28" s="121"/>
      <c r="P28" s="122"/>
      <c r="Q28" s="123"/>
      <c r="R28" s="303"/>
      <c r="S28" s="46"/>
      <c r="T28" s="118"/>
      <c r="U28" s="109"/>
      <c r="V28" s="110"/>
      <c r="W28" s="111"/>
      <c r="X28" s="114"/>
      <c r="Y28" s="12"/>
      <c r="Z28" s="196"/>
      <c r="AA28" s="294"/>
      <c r="AB28" s="295"/>
      <c r="AC28" s="12"/>
      <c r="AD28" s="196"/>
      <c r="AE28" s="115"/>
      <c r="AF28" s="108"/>
      <c r="AG28" s="375"/>
    </row>
    <row r="29" spans="1:33" ht="15.75" customHeight="1">
      <c r="A29" s="298"/>
      <c r="B29" s="161"/>
      <c r="C29" s="292"/>
      <c r="D29" s="293"/>
      <c r="E29" s="99"/>
      <c r="F29" s="109"/>
      <c r="G29" s="119"/>
      <c r="H29" s="60"/>
      <c r="I29" s="116"/>
      <c r="J29" s="103"/>
      <c r="K29" s="104"/>
      <c r="L29" s="105"/>
      <c r="M29" s="103"/>
      <c r="N29" s="104"/>
      <c r="O29" s="121"/>
      <c r="P29" s="122"/>
      <c r="Q29" s="123"/>
      <c r="R29" s="303"/>
      <c r="S29" s="46"/>
      <c r="T29" s="118"/>
      <c r="U29" s="109"/>
      <c r="V29" s="110"/>
      <c r="W29" s="111"/>
      <c r="X29" s="114"/>
      <c r="Y29" s="12"/>
      <c r="Z29" s="196"/>
      <c r="AA29" s="294"/>
      <c r="AB29" s="295"/>
      <c r="AC29" s="12"/>
      <c r="AD29" s="196"/>
      <c r="AE29" s="115"/>
      <c r="AF29" s="108"/>
      <c r="AG29" s="375"/>
    </row>
    <row r="30" spans="1:33" ht="15.75" customHeight="1">
      <c r="A30" s="298"/>
      <c r="B30" s="161"/>
      <c r="C30" s="292"/>
      <c r="D30" s="293"/>
      <c r="E30" s="99"/>
      <c r="F30" s="109"/>
      <c r="G30" s="119"/>
      <c r="H30" s="60"/>
      <c r="I30" s="116"/>
      <c r="J30" s="103"/>
      <c r="K30" s="104"/>
      <c r="L30" s="105"/>
      <c r="M30" s="103"/>
      <c r="N30" s="104"/>
      <c r="O30" s="121"/>
      <c r="P30" s="122"/>
      <c r="Q30" s="123"/>
      <c r="R30" s="303"/>
      <c r="S30" s="46"/>
      <c r="T30" s="118"/>
      <c r="U30" s="109"/>
      <c r="V30" s="110"/>
      <c r="W30" s="111"/>
      <c r="X30" s="114"/>
      <c r="Y30" s="12"/>
      <c r="Z30" s="196"/>
      <c r="AA30" s="294"/>
      <c r="AB30" s="295"/>
      <c r="AC30" s="12"/>
      <c r="AD30" s="196"/>
      <c r="AE30" s="115"/>
      <c r="AF30" s="108"/>
      <c r="AG30" s="375"/>
    </row>
    <row r="31" spans="1:33" ht="15.75" customHeight="1">
      <c r="A31" s="298"/>
      <c r="B31" s="161"/>
      <c r="C31" s="292"/>
      <c r="D31" s="293"/>
      <c r="E31" s="99"/>
      <c r="F31" s="109"/>
      <c r="G31" s="119"/>
      <c r="H31" s="60"/>
      <c r="I31" s="116"/>
      <c r="J31" s="103"/>
      <c r="K31" s="104"/>
      <c r="L31" s="105"/>
      <c r="M31" s="103"/>
      <c r="N31" s="104"/>
      <c r="O31" s="121"/>
      <c r="P31" s="122"/>
      <c r="Q31" s="123"/>
      <c r="R31" s="303"/>
      <c r="S31" s="46"/>
      <c r="T31" s="118"/>
      <c r="U31" s="109"/>
      <c r="V31" s="110"/>
      <c r="W31" s="111"/>
      <c r="X31" s="114"/>
      <c r="Y31" s="12"/>
      <c r="Z31" s="196"/>
      <c r="AA31" s="294"/>
      <c r="AB31" s="295"/>
      <c r="AC31" s="12"/>
      <c r="AD31" s="196"/>
      <c r="AE31" s="115"/>
      <c r="AF31" s="108"/>
      <c r="AG31" s="375"/>
    </row>
    <row r="32" spans="1:33" ht="15.75" customHeight="1">
      <c r="A32" s="298"/>
      <c r="B32" s="161"/>
      <c r="C32" s="292"/>
      <c r="D32" s="293"/>
      <c r="E32" s="99"/>
      <c r="F32" s="109"/>
      <c r="G32" s="119"/>
      <c r="H32" s="60"/>
      <c r="I32" s="116"/>
      <c r="J32" s="103"/>
      <c r="K32" s="104"/>
      <c r="L32" s="105"/>
      <c r="M32" s="103"/>
      <c r="N32" s="104"/>
      <c r="O32" s="121"/>
      <c r="P32" s="122"/>
      <c r="Q32" s="123"/>
      <c r="R32" s="303"/>
      <c r="S32" s="46"/>
      <c r="T32" s="118"/>
      <c r="U32" s="109"/>
      <c r="V32" s="110"/>
      <c r="W32" s="111"/>
      <c r="X32" s="114"/>
      <c r="Y32" s="12"/>
      <c r="Z32" s="196"/>
      <c r="AA32" s="294"/>
      <c r="AB32" s="295"/>
      <c r="AC32" s="12"/>
      <c r="AD32" s="196"/>
      <c r="AE32" s="115"/>
      <c r="AF32" s="108"/>
      <c r="AG32" s="375"/>
    </row>
    <row r="33" spans="1:33" ht="15.75" customHeight="1">
      <c r="A33" s="298"/>
      <c r="B33" s="161"/>
      <c r="C33" s="292"/>
      <c r="D33" s="293"/>
      <c r="E33" s="99"/>
      <c r="F33" s="109"/>
      <c r="G33" s="119"/>
      <c r="H33" s="60"/>
      <c r="I33" s="116"/>
      <c r="J33" s="103"/>
      <c r="K33" s="104"/>
      <c r="L33" s="116"/>
      <c r="M33" s="103"/>
      <c r="N33" s="104"/>
      <c r="O33" s="121"/>
      <c r="P33" s="122"/>
      <c r="Q33" s="123"/>
      <c r="R33" s="303"/>
      <c r="S33" s="46"/>
      <c r="T33" s="118"/>
      <c r="U33" s="109"/>
      <c r="V33" s="110"/>
      <c r="W33" s="111"/>
      <c r="X33" s="114"/>
      <c r="Y33" s="12"/>
      <c r="Z33" s="196"/>
      <c r="AA33" s="294"/>
      <c r="AB33" s="295"/>
      <c r="AC33" s="12"/>
      <c r="AD33" s="196"/>
      <c r="AE33" s="115"/>
      <c r="AF33" s="108"/>
      <c r="AG33" s="375"/>
    </row>
    <row r="34" spans="1:33" ht="15.75" customHeight="1">
      <c r="A34" s="298"/>
      <c r="B34" s="161"/>
      <c r="C34" s="292"/>
      <c r="D34" s="293"/>
      <c r="E34" s="99"/>
      <c r="F34" s="109"/>
      <c r="G34" s="119"/>
      <c r="H34" s="60"/>
      <c r="I34" s="116"/>
      <c r="J34" s="103"/>
      <c r="K34" s="104"/>
      <c r="L34" s="116"/>
      <c r="M34" s="103"/>
      <c r="N34" s="104"/>
      <c r="O34" s="121"/>
      <c r="P34" s="122"/>
      <c r="Q34" s="123"/>
      <c r="R34" s="303"/>
      <c r="S34" s="46"/>
      <c r="T34" s="118"/>
      <c r="U34" s="109"/>
      <c r="V34" s="110"/>
      <c r="W34" s="111"/>
      <c r="X34" s="114"/>
      <c r="Y34" s="12"/>
      <c r="Z34" s="196"/>
      <c r="AA34" s="294"/>
      <c r="AB34" s="295"/>
      <c r="AC34" s="12"/>
      <c r="AD34" s="196"/>
      <c r="AE34" s="115"/>
      <c r="AF34" s="108"/>
      <c r="AG34" s="375"/>
    </row>
    <row r="35" spans="1:33" ht="15.75" customHeight="1">
      <c r="A35" s="298"/>
      <c r="B35" s="161"/>
      <c r="C35" s="292"/>
      <c r="D35" s="293"/>
      <c r="E35" s="99"/>
      <c r="F35" s="109"/>
      <c r="G35" s="119"/>
      <c r="H35" s="60"/>
      <c r="I35" s="116"/>
      <c r="J35" s="103"/>
      <c r="K35" s="104"/>
      <c r="L35" s="116"/>
      <c r="M35" s="103"/>
      <c r="N35" s="104"/>
      <c r="O35" s="121"/>
      <c r="P35" s="122"/>
      <c r="Q35" s="123"/>
      <c r="R35" s="303"/>
      <c r="S35" s="46"/>
      <c r="T35" s="118"/>
      <c r="U35" s="109"/>
      <c r="V35" s="110"/>
      <c r="W35" s="181"/>
      <c r="X35" s="182"/>
      <c r="Y35" s="12"/>
      <c r="Z35" s="196"/>
      <c r="AA35" s="294"/>
      <c r="AB35" s="295"/>
      <c r="AC35" s="12"/>
      <c r="AD35" s="196"/>
      <c r="AE35" s="115"/>
      <c r="AF35" s="108"/>
      <c r="AG35" s="375"/>
    </row>
    <row r="36" spans="1:33" ht="15.75" customHeight="1">
      <c r="A36" s="298"/>
      <c r="B36" s="161"/>
      <c r="C36" s="292"/>
      <c r="D36" s="293"/>
      <c r="E36" s="99"/>
      <c r="F36" s="109"/>
      <c r="G36" s="119"/>
      <c r="H36" s="60"/>
      <c r="I36" s="116"/>
      <c r="J36" s="103"/>
      <c r="K36" s="104"/>
      <c r="L36" s="116"/>
      <c r="M36" s="103"/>
      <c r="N36" s="104"/>
      <c r="O36" s="121"/>
      <c r="P36" s="122"/>
      <c r="Q36" s="123"/>
      <c r="R36" s="303"/>
      <c r="S36" s="46"/>
      <c r="T36" s="118"/>
      <c r="U36" s="109"/>
      <c r="V36" s="110"/>
      <c r="W36" s="183"/>
      <c r="X36" s="184"/>
      <c r="Y36" s="12"/>
      <c r="Z36" s="196"/>
      <c r="AA36" s="294"/>
      <c r="AB36" s="295"/>
      <c r="AC36" s="12"/>
      <c r="AD36" s="196"/>
      <c r="AE36" s="115"/>
      <c r="AF36" s="108"/>
      <c r="AG36" s="375"/>
    </row>
    <row r="37" spans="1:33" ht="15.75" customHeight="1">
      <c r="A37" s="298"/>
      <c r="B37" s="98"/>
      <c r="C37" s="292"/>
      <c r="D37" s="293"/>
      <c r="E37" s="168"/>
      <c r="F37" s="100"/>
      <c r="G37" s="127"/>
      <c r="H37" s="60"/>
      <c r="I37" s="116"/>
      <c r="J37" s="103"/>
      <c r="K37" s="104"/>
      <c r="L37" s="116"/>
      <c r="M37" s="103"/>
      <c r="N37" s="104"/>
      <c r="O37" s="121"/>
      <c r="P37" s="122"/>
      <c r="Q37" s="123"/>
      <c r="R37" s="303"/>
      <c r="S37" s="46"/>
      <c r="T37" s="118"/>
      <c r="U37" s="128"/>
      <c r="V37" s="110"/>
      <c r="W37" s="183"/>
      <c r="X37" s="184"/>
      <c r="Y37" s="12"/>
      <c r="Z37" s="196"/>
      <c r="AA37" s="294"/>
      <c r="AB37" s="295"/>
      <c r="AC37" s="12"/>
      <c r="AD37" s="196"/>
      <c r="AE37" s="115"/>
      <c r="AF37" s="108"/>
      <c r="AG37" s="375"/>
    </row>
    <row r="38" spans="1:33" ht="15.75" customHeight="1" thickBot="1">
      <c r="A38" s="299"/>
      <c r="B38" s="131" t="s">
        <v>115</v>
      </c>
      <c r="C38" s="289"/>
      <c r="D38" s="289"/>
      <c r="E38" s="132"/>
      <c r="F38" s="165"/>
      <c r="G38" s="133"/>
      <c r="H38" s="67"/>
      <c r="I38" s="134">
        <f t="shared" ref="I38:J38" si="13">AVERAGE(I22:I37)</f>
        <v>20.166666666666668</v>
      </c>
      <c r="J38" s="135">
        <f t="shared" si="13"/>
        <v>2115</v>
      </c>
      <c r="K38" s="136">
        <f t="shared" ref="K38" si="14">J38/I38</f>
        <v>104.87603305785123</v>
      </c>
      <c r="L38" s="134">
        <f t="shared" ref="L38:M38" si="15">AVERAGE(L22:L37)</f>
        <v>20.333333333333332</v>
      </c>
      <c r="M38" s="135">
        <f t="shared" si="15"/>
        <v>1927.0140026994231</v>
      </c>
      <c r="N38" s="136">
        <f t="shared" ref="N38:N44" si="16">M38/L38</f>
        <v>94.771180460627377</v>
      </c>
      <c r="O38" s="137">
        <f t="shared" ref="O38:O44" si="17">L38-I38</f>
        <v>0.1666666666666643</v>
      </c>
      <c r="P38" s="138">
        <f t="shared" ref="P38:P44" si="18">N38-K38</f>
        <v>-10.104852597223854</v>
      </c>
      <c r="Q38" s="139">
        <f t="shared" ref="Q38:Q44" si="19">N38/K38</f>
        <v>0.90364955364349198</v>
      </c>
      <c r="R38" s="304"/>
      <c r="S38" s="140">
        <v>0.20833333333333334</v>
      </c>
      <c r="T38" s="141">
        <v>0.55416666666666659</v>
      </c>
      <c r="U38" s="142"/>
      <c r="V38" s="164"/>
      <c r="W38" s="185"/>
      <c r="X38" s="186"/>
      <c r="Y38" s="177">
        <f>SUM(Y22:Y37)</f>
        <v>0</v>
      </c>
      <c r="Z38" s="178">
        <f>SUM(Z22:Z37)</f>
        <v>0</v>
      </c>
      <c r="AA38" s="290"/>
      <c r="AB38" s="291"/>
      <c r="AC38" s="177">
        <f>SUM(AC22:AC37)</f>
        <v>6</v>
      </c>
      <c r="AD38" s="178">
        <f>SUM(AD22:AD37)</f>
        <v>0</v>
      </c>
      <c r="AE38" s="166">
        <f t="shared" ref="AE38:AE44" si="20">M38-J38</f>
        <v>-187.98599730057686</v>
      </c>
      <c r="AF38" s="139">
        <f t="shared" ref="AF38:AF44" si="21">M38/J38</f>
        <v>0.91111773177277688</v>
      </c>
      <c r="AG38" s="376"/>
    </row>
    <row r="39" spans="1:33" ht="15.75" customHeight="1">
      <c r="A39" s="310" t="s">
        <v>175</v>
      </c>
      <c r="B39" s="144" t="s">
        <v>171</v>
      </c>
      <c r="C39" s="300" t="s">
        <v>178</v>
      </c>
      <c r="D39" s="301"/>
      <c r="E39" s="145">
        <v>71.55</v>
      </c>
      <c r="F39" s="95">
        <v>2451</v>
      </c>
      <c r="G39" s="146">
        <f t="shared" ref="G39:G44" si="22">E39*F39</f>
        <v>175369.05</v>
      </c>
      <c r="H39" s="147"/>
      <c r="I39" s="148">
        <v>22</v>
      </c>
      <c r="J39" s="149">
        <v>2000</v>
      </c>
      <c r="K39" s="150">
        <f>J39/I39</f>
        <v>90.909090909090907</v>
      </c>
      <c r="L39" s="151">
        <v>22</v>
      </c>
      <c r="M39" s="149">
        <f t="shared" ref="M39:M44" si="23">F39/V39*60</f>
        <v>1804.418592671399</v>
      </c>
      <c r="N39" s="150">
        <f t="shared" si="16"/>
        <v>82.019026939609049</v>
      </c>
      <c r="O39" s="152">
        <f t="shared" si="17"/>
        <v>0</v>
      </c>
      <c r="P39" s="153">
        <f t="shared" si="18"/>
        <v>-8.890063969481858</v>
      </c>
      <c r="Q39" s="154">
        <f t="shared" si="19"/>
        <v>0.90220929633569957</v>
      </c>
      <c r="R39" s="302">
        <f>Q55</f>
        <v>0.90284064629736949</v>
      </c>
      <c r="S39" s="155">
        <v>0.20833333333333334</v>
      </c>
      <c r="T39" s="156">
        <v>0.26491898148148152</v>
      </c>
      <c r="U39" s="157"/>
      <c r="V39" s="158">
        <v>81.499936099794425</v>
      </c>
      <c r="W39" s="156"/>
      <c r="X39" s="167"/>
      <c r="Y39" s="12"/>
      <c r="Z39" s="196"/>
      <c r="AA39" s="305"/>
      <c r="AB39" s="306"/>
      <c r="AC39" s="12">
        <v>2</v>
      </c>
      <c r="AD39" s="196"/>
      <c r="AE39" s="113">
        <f t="shared" si="20"/>
        <v>-195.58140732860102</v>
      </c>
      <c r="AF39" s="154">
        <f t="shared" si="21"/>
        <v>0.90220929633569946</v>
      </c>
      <c r="AG39" s="307">
        <f>AF55</f>
        <v>0.90284064629736949</v>
      </c>
    </row>
    <row r="40" spans="1:33" ht="15.75" customHeight="1">
      <c r="A40" s="311"/>
      <c r="B40" s="161" t="s">
        <v>171</v>
      </c>
      <c r="C40" s="292" t="s">
        <v>176</v>
      </c>
      <c r="D40" s="293"/>
      <c r="E40" s="99">
        <v>59.54</v>
      </c>
      <c r="F40" s="100">
        <v>2797</v>
      </c>
      <c r="G40" s="101">
        <f t="shared" si="22"/>
        <v>166533.38</v>
      </c>
      <c r="H40" s="26"/>
      <c r="I40" s="102">
        <v>23</v>
      </c>
      <c r="J40" s="103">
        <v>2000</v>
      </c>
      <c r="K40" s="104">
        <f t="shared" si="1"/>
        <v>86.956521739130437</v>
      </c>
      <c r="L40" s="105">
        <v>23</v>
      </c>
      <c r="M40" s="103">
        <f t="shared" si="23"/>
        <v>1808.0144544876116</v>
      </c>
      <c r="N40" s="104">
        <f t="shared" si="16"/>
        <v>78.609324108157026</v>
      </c>
      <c r="O40" s="106">
        <f t="shared" si="17"/>
        <v>0</v>
      </c>
      <c r="P40" s="107">
        <f t="shared" si="18"/>
        <v>-8.3471976309734117</v>
      </c>
      <c r="Q40" s="108">
        <f t="shared" si="19"/>
        <v>0.90400722724380578</v>
      </c>
      <c r="R40" s="303"/>
      <c r="S40" s="46">
        <v>0.26805555555555555</v>
      </c>
      <c r="T40" s="47">
        <v>0.33251157407407406</v>
      </c>
      <c r="U40" s="109">
        <v>4.5166666666666</v>
      </c>
      <c r="V40" s="110">
        <v>92.82005438809388</v>
      </c>
      <c r="W40" s="111"/>
      <c r="X40" s="114"/>
      <c r="Y40" s="12"/>
      <c r="Z40" s="196"/>
      <c r="AA40" s="294"/>
      <c r="AB40" s="295"/>
      <c r="AC40" s="12">
        <v>2</v>
      </c>
      <c r="AD40" s="196"/>
      <c r="AE40" s="115">
        <f t="shared" si="20"/>
        <v>-191.9855455123884</v>
      </c>
      <c r="AF40" s="108">
        <f t="shared" si="21"/>
        <v>0.90400722724380578</v>
      </c>
      <c r="AG40" s="308"/>
    </row>
    <row r="41" spans="1:33" ht="15.75" customHeight="1">
      <c r="A41" s="311"/>
      <c r="B41" s="161" t="s">
        <v>171</v>
      </c>
      <c r="C41" s="292" t="s">
        <v>213</v>
      </c>
      <c r="D41" s="293"/>
      <c r="E41" s="99">
        <v>63.92</v>
      </c>
      <c r="F41" s="100">
        <v>1495</v>
      </c>
      <c r="G41" s="101">
        <f t="shared" si="22"/>
        <v>95560.400000000009</v>
      </c>
      <c r="H41" s="26"/>
      <c r="I41" s="102">
        <v>24</v>
      </c>
      <c r="J41" s="103">
        <v>2000</v>
      </c>
      <c r="K41" s="104">
        <f t="shared" si="1"/>
        <v>83.333333333333329</v>
      </c>
      <c r="L41" s="105">
        <v>24</v>
      </c>
      <c r="M41" s="103">
        <f t="shared" si="23"/>
        <v>1809.1665741879897</v>
      </c>
      <c r="N41" s="104">
        <f t="shared" si="16"/>
        <v>75.381940591166241</v>
      </c>
      <c r="O41" s="106">
        <f t="shared" si="17"/>
        <v>0</v>
      </c>
      <c r="P41" s="107">
        <f t="shared" si="18"/>
        <v>-7.9513927421670871</v>
      </c>
      <c r="Q41" s="108">
        <f t="shared" si="19"/>
        <v>0.90458328709399494</v>
      </c>
      <c r="R41" s="303"/>
      <c r="S41" s="46">
        <v>0.33541666666666664</v>
      </c>
      <c r="T41" s="47">
        <v>0.36983796296296295</v>
      </c>
      <c r="U41" s="109">
        <v>5</v>
      </c>
      <c r="V41" s="110">
        <v>49.580840857763555</v>
      </c>
      <c r="W41" s="111"/>
      <c r="X41" s="114"/>
      <c r="Y41" s="12"/>
      <c r="Z41" s="196"/>
      <c r="AA41" s="294"/>
      <c r="AB41" s="295"/>
      <c r="AC41" s="12">
        <v>1</v>
      </c>
      <c r="AD41" s="196"/>
      <c r="AE41" s="115">
        <f t="shared" si="20"/>
        <v>-190.83342581201032</v>
      </c>
      <c r="AF41" s="108">
        <f t="shared" si="21"/>
        <v>0.90458328709399483</v>
      </c>
      <c r="AG41" s="308"/>
    </row>
    <row r="42" spans="1:33" ht="15.75" customHeight="1">
      <c r="A42" s="311"/>
      <c r="B42" s="161" t="s">
        <v>171</v>
      </c>
      <c r="C42" s="292" t="s">
        <v>221</v>
      </c>
      <c r="D42" s="293"/>
      <c r="E42" s="99">
        <v>69.260000000000005</v>
      </c>
      <c r="F42" s="100">
        <v>1063</v>
      </c>
      <c r="G42" s="101">
        <f t="shared" si="22"/>
        <v>73623.38</v>
      </c>
      <c r="H42" s="26"/>
      <c r="I42" s="102">
        <v>24</v>
      </c>
      <c r="J42" s="103">
        <v>2000</v>
      </c>
      <c r="K42" s="104">
        <f t="shared" si="1"/>
        <v>83.333333333333329</v>
      </c>
      <c r="L42" s="105">
        <v>24</v>
      </c>
      <c r="M42" s="103">
        <f t="shared" si="23"/>
        <v>1801.1883548287292</v>
      </c>
      <c r="N42" s="104">
        <f t="shared" si="16"/>
        <v>75.049514784530388</v>
      </c>
      <c r="O42" s="106">
        <f t="shared" si="17"/>
        <v>0</v>
      </c>
      <c r="P42" s="107">
        <f t="shared" si="18"/>
        <v>-8.283818548802941</v>
      </c>
      <c r="Q42" s="108">
        <f t="shared" si="19"/>
        <v>0.90059417741436465</v>
      </c>
      <c r="R42" s="303"/>
      <c r="S42" s="46">
        <v>0.37361111111111106</v>
      </c>
      <c r="T42" s="47">
        <v>0.39819444444444441</v>
      </c>
      <c r="U42" s="109">
        <v>5.4333333333332767</v>
      </c>
      <c r="V42" s="110">
        <v>35.409955782256148</v>
      </c>
      <c r="W42" s="111"/>
      <c r="X42" s="114"/>
      <c r="Y42" s="12"/>
      <c r="Z42" s="196"/>
      <c r="AA42" s="294"/>
      <c r="AB42" s="295"/>
      <c r="AC42" s="12">
        <v>1</v>
      </c>
      <c r="AD42" s="196"/>
      <c r="AE42" s="115">
        <f t="shared" si="20"/>
        <v>-198.81164517127081</v>
      </c>
      <c r="AF42" s="108">
        <f t="shared" si="21"/>
        <v>0.90059417741436465</v>
      </c>
      <c r="AG42" s="308"/>
    </row>
    <row r="43" spans="1:33" ht="15.75" customHeight="1">
      <c r="A43" s="311"/>
      <c r="B43" s="161" t="s">
        <v>171</v>
      </c>
      <c r="C43" s="292" t="s">
        <v>222</v>
      </c>
      <c r="D43" s="293"/>
      <c r="E43" s="99">
        <v>69.16</v>
      </c>
      <c r="F43" s="100">
        <v>1682</v>
      </c>
      <c r="G43" s="101">
        <f t="shared" si="22"/>
        <v>116327.12</v>
      </c>
      <c r="H43" s="13"/>
      <c r="I43" s="102">
        <v>24</v>
      </c>
      <c r="J43" s="103">
        <v>2000</v>
      </c>
      <c r="K43" s="104">
        <f t="shared" si="1"/>
        <v>83.333333333333329</v>
      </c>
      <c r="L43" s="105">
        <v>24</v>
      </c>
      <c r="M43" s="103">
        <f t="shared" si="23"/>
        <v>1806.3503980056707</v>
      </c>
      <c r="N43" s="104">
        <f t="shared" si="16"/>
        <v>75.264599916902952</v>
      </c>
      <c r="O43" s="106">
        <f t="shared" si="17"/>
        <v>0</v>
      </c>
      <c r="P43" s="107">
        <f t="shared" si="18"/>
        <v>-8.0687334164303763</v>
      </c>
      <c r="Q43" s="108">
        <f t="shared" si="19"/>
        <v>0.90317519900283549</v>
      </c>
      <c r="R43" s="303"/>
      <c r="S43" s="46">
        <v>0.40138888888888885</v>
      </c>
      <c r="T43" s="47">
        <v>0.44018518518518512</v>
      </c>
      <c r="U43" s="109">
        <v>4.5999999999999996</v>
      </c>
      <c r="V43" s="110">
        <v>55.869558924681662</v>
      </c>
      <c r="W43" s="111">
        <v>0.44018518518518512</v>
      </c>
      <c r="X43" s="114">
        <v>0.47777777777777775</v>
      </c>
      <c r="Y43" s="12"/>
      <c r="Z43" s="196"/>
      <c r="AA43" s="294"/>
      <c r="AB43" s="295"/>
      <c r="AC43" s="12">
        <v>1</v>
      </c>
      <c r="AD43" s="196"/>
      <c r="AE43" s="115">
        <f t="shared" si="20"/>
        <v>-193.64960199432926</v>
      </c>
      <c r="AF43" s="108">
        <f t="shared" si="21"/>
        <v>0.90317519900283538</v>
      </c>
      <c r="AG43" s="308"/>
    </row>
    <row r="44" spans="1:33" ht="15.75" customHeight="1">
      <c r="A44" s="311"/>
      <c r="B44" s="161" t="s">
        <v>171</v>
      </c>
      <c r="C44" s="292" t="s">
        <v>172</v>
      </c>
      <c r="D44" s="293"/>
      <c r="E44" s="99">
        <v>58.67</v>
      </c>
      <c r="F44" s="100">
        <v>4654</v>
      </c>
      <c r="G44" s="119">
        <f t="shared" si="22"/>
        <v>273050.18</v>
      </c>
      <c r="H44" s="120"/>
      <c r="I44" s="102">
        <v>23</v>
      </c>
      <c r="J44" s="103">
        <v>2000</v>
      </c>
      <c r="K44" s="104">
        <f t="shared" si="1"/>
        <v>86.956521739130437</v>
      </c>
      <c r="L44" s="105">
        <v>23</v>
      </c>
      <c r="M44" s="103">
        <f t="shared" si="23"/>
        <v>1804.9493813870345</v>
      </c>
      <c r="N44" s="104">
        <f t="shared" si="16"/>
        <v>78.476060060305841</v>
      </c>
      <c r="O44" s="106">
        <f t="shared" si="17"/>
        <v>0</v>
      </c>
      <c r="P44" s="107">
        <f t="shared" si="18"/>
        <v>-8.4804616788245966</v>
      </c>
      <c r="Q44" s="108">
        <f t="shared" si="19"/>
        <v>0.90247469069351716</v>
      </c>
      <c r="R44" s="303"/>
      <c r="S44" s="46">
        <v>0.47777777777777775</v>
      </c>
      <c r="T44" s="118">
        <v>0.58520833333333333</v>
      </c>
      <c r="U44" s="109">
        <v>55</v>
      </c>
      <c r="V44" s="110">
        <v>154.70793966832176</v>
      </c>
      <c r="W44" s="111"/>
      <c r="X44" s="114"/>
      <c r="Y44" s="12"/>
      <c r="Z44" s="196"/>
      <c r="AA44" s="294"/>
      <c r="AB44" s="295"/>
      <c r="AC44" s="12">
        <v>3</v>
      </c>
      <c r="AD44" s="196"/>
      <c r="AE44" s="115">
        <f t="shared" si="20"/>
        <v>-195.05061861296554</v>
      </c>
      <c r="AF44" s="108">
        <f t="shared" si="21"/>
        <v>0.90247469069351727</v>
      </c>
      <c r="AG44" s="308"/>
    </row>
    <row r="45" spans="1:33" ht="15.75" customHeight="1">
      <c r="A45" s="311"/>
      <c r="B45" s="161"/>
      <c r="C45" s="292"/>
      <c r="D45" s="293"/>
      <c r="E45" s="99"/>
      <c r="F45" s="100"/>
      <c r="G45" s="119"/>
      <c r="H45" s="60"/>
      <c r="I45" s="102"/>
      <c r="J45" s="103"/>
      <c r="K45" s="104"/>
      <c r="L45" s="105"/>
      <c r="M45" s="103"/>
      <c r="N45" s="104"/>
      <c r="O45" s="121"/>
      <c r="P45" s="122"/>
      <c r="Q45" s="123"/>
      <c r="R45" s="303"/>
      <c r="S45" s="117"/>
      <c r="T45" s="118"/>
      <c r="U45" s="109"/>
      <c r="V45" s="110"/>
      <c r="W45" s="118"/>
      <c r="X45" s="187"/>
      <c r="Y45" s="12"/>
      <c r="Z45" s="196"/>
      <c r="AA45" s="294"/>
      <c r="AB45" s="295"/>
      <c r="AC45" s="12"/>
      <c r="AD45" s="196"/>
      <c r="AE45" s="115"/>
      <c r="AF45" s="108"/>
      <c r="AG45" s="308"/>
    </row>
    <row r="46" spans="1:33" ht="15.75" customHeight="1">
      <c r="A46" s="311"/>
      <c r="B46" s="161"/>
      <c r="C46" s="292"/>
      <c r="D46" s="293"/>
      <c r="E46" s="99"/>
      <c r="F46" s="100"/>
      <c r="G46" s="119"/>
      <c r="H46" s="60"/>
      <c r="I46" s="102"/>
      <c r="J46" s="103"/>
      <c r="K46" s="104"/>
      <c r="L46" s="105"/>
      <c r="M46" s="103"/>
      <c r="N46" s="104"/>
      <c r="O46" s="121"/>
      <c r="P46" s="122"/>
      <c r="Q46" s="123"/>
      <c r="R46" s="303"/>
      <c r="S46" s="117"/>
      <c r="T46" s="118"/>
      <c r="U46" s="109"/>
      <c r="V46" s="110"/>
      <c r="W46" s="118"/>
      <c r="X46" s="187"/>
      <c r="Y46" s="12"/>
      <c r="Z46" s="196"/>
      <c r="AA46" s="294"/>
      <c r="AB46" s="295"/>
      <c r="AC46" s="12"/>
      <c r="AD46" s="196"/>
      <c r="AE46" s="115"/>
      <c r="AF46" s="108"/>
      <c r="AG46" s="308"/>
    </row>
    <row r="47" spans="1:33" ht="15.75" customHeight="1">
      <c r="A47" s="311"/>
      <c r="B47" s="161"/>
      <c r="C47" s="292"/>
      <c r="D47" s="293"/>
      <c r="E47" s="99"/>
      <c r="F47" s="100"/>
      <c r="G47" s="119"/>
      <c r="H47" s="60"/>
      <c r="I47" s="102"/>
      <c r="J47" s="103"/>
      <c r="K47" s="104"/>
      <c r="L47" s="105"/>
      <c r="M47" s="103"/>
      <c r="N47" s="104"/>
      <c r="O47" s="121"/>
      <c r="P47" s="122"/>
      <c r="Q47" s="123"/>
      <c r="R47" s="303"/>
      <c r="S47" s="117"/>
      <c r="T47" s="118"/>
      <c r="U47" s="109"/>
      <c r="V47" s="110"/>
      <c r="W47" s="118"/>
      <c r="X47" s="187"/>
      <c r="Y47" s="12"/>
      <c r="Z47" s="196"/>
      <c r="AA47" s="294"/>
      <c r="AB47" s="295"/>
      <c r="AC47" s="12"/>
      <c r="AD47" s="196"/>
      <c r="AE47" s="115"/>
      <c r="AF47" s="108"/>
      <c r="AG47" s="308"/>
    </row>
    <row r="48" spans="1:33" ht="15.75" customHeight="1">
      <c r="A48" s="311"/>
      <c r="B48" s="161"/>
      <c r="C48" s="292"/>
      <c r="D48" s="293"/>
      <c r="E48" s="99"/>
      <c r="F48" s="100"/>
      <c r="G48" s="119"/>
      <c r="H48" s="60"/>
      <c r="I48" s="102"/>
      <c r="J48" s="103"/>
      <c r="K48" s="104"/>
      <c r="L48" s="116"/>
      <c r="M48" s="103"/>
      <c r="N48" s="104"/>
      <c r="O48" s="121"/>
      <c r="P48" s="122"/>
      <c r="Q48" s="123"/>
      <c r="R48" s="303"/>
      <c r="S48" s="117"/>
      <c r="T48" s="118"/>
      <c r="U48" s="109"/>
      <c r="V48" s="110"/>
      <c r="W48" s="118"/>
      <c r="X48" s="187"/>
      <c r="Y48" s="12"/>
      <c r="Z48" s="196"/>
      <c r="AA48" s="294"/>
      <c r="AB48" s="295"/>
      <c r="AC48" s="12"/>
      <c r="AD48" s="196"/>
      <c r="AE48" s="115"/>
      <c r="AF48" s="108"/>
      <c r="AG48" s="308"/>
    </row>
    <row r="49" spans="1:33" ht="15.75" customHeight="1">
      <c r="A49" s="311"/>
      <c r="B49" s="161"/>
      <c r="C49" s="292"/>
      <c r="D49" s="293"/>
      <c r="E49" s="99"/>
      <c r="F49" s="100"/>
      <c r="G49" s="119"/>
      <c r="H49" s="60"/>
      <c r="I49" s="102"/>
      <c r="J49" s="103"/>
      <c r="K49" s="104"/>
      <c r="L49" s="116"/>
      <c r="M49" s="103"/>
      <c r="N49" s="104"/>
      <c r="O49" s="121"/>
      <c r="P49" s="122"/>
      <c r="Q49" s="123"/>
      <c r="R49" s="303"/>
      <c r="S49" s="117"/>
      <c r="T49" s="118"/>
      <c r="U49" s="109"/>
      <c r="V49" s="110"/>
      <c r="W49" s="118"/>
      <c r="X49" s="187"/>
      <c r="Y49" s="12"/>
      <c r="Z49" s="196"/>
      <c r="AA49" s="294"/>
      <c r="AB49" s="295"/>
      <c r="AC49" s="12"/>
      <c r="AD49" s="196"/>
      <c r="AE49" s="115"/>
      <c r="AF49" s="108"/>
      <c r="AG49" s="308"/>
    </row>
    <row r="50" spans="1:33" ht="15.75" customHeight="1">
      <c r="A50" s="311"/>
      <c r="B50" s="161"/>
      <c r="C50" s="292"/>
      <c r="D50" s="293"/>
      <c r="E50" s="99"/>
      <c r="F50" s="100"/>
      <c r="G50" s="119"/>
      <c r="H50" s="60"/>
      <c r="I50" s="102"/>
      <c r="J50" s="103"/>
      <c r="K50" s="104"/>
      <c r="L50" s="116"/>
      <c r="M50" s="103"/>
      <c r="N50" s="104"/>
      <c r="O50" s="121"/>
      <c r="P50" s="122"/>
      <c r="Q50" s="123"/>
      <c r="R50" s="303"/>
      <c r="S50" s="117"/>
      <c r="T50" s="118"/>
      <c r="U50" s="109"/>
      <c r="V50" s="110"/>
      <c r="W50" s="118"/>
      <c r="X50" s="187"/>
      <c r="Y50" s="12"/>
      <c r="Z50" s="196"/>
      <c r="AA50" s="294"/>
      <c r="AB50" s="295"/>
      <c r="AC50" s="12"/>
      <c r="AD50" s="196"/>
      <c r="AE50" s="115"/>
      <c r="AF50" s="108"/>
      <c r="AG50" s="308"/>
    </row>
    <row r="51" spans="1:33" ht="15.75" customHeight="1">
      <c r="A51" s="311"/>
      <c r="B51" s="161"/>
      <c r="C51" s="292"/>
      <c r="D51" s="293"/>
      <c r="E51" s="99"/>
      <c r="F51" s="100"/>
      <c r="G51" s="119"/>
      <c r="H51" s="60"/>
      <c r="I51" s="102"/>
      <c r="J51" s="103"/>
      <c r="K51" s="104"/>
      <c r="L51" s="116"/>
      <c r="M51" s="103"/>
      <c r="N51" s="104"/>
      <c r="O51" s="121"/>
      <c r="P51" s="122"/>
      <c r="Q51" s="123"/>
      <c r="R51" s="303"/>
      <c r="S51" s="117"/>
      <c r="T51" s="118"/>
      <c r="U51" s="109"/>
      <c r="V51" s="110"/>
      <c r="W51" s="118"/>
      <c r="X51" s="187"/>
      <c r="Y51" s="12"/>
      <c r="Z51" s="196"/>
      <c r="AA51" s="294"/>
      <c r="AB51" s="295"/>
      <c r="AC51" s="12"/>
      <c r="AD51" s="196"/>
      <c r="AE51" s="115"/>
      <c r="AF51" s="108"/>
      <c r="AG51" s="308"/>
    </row>
    <row r="52" spans="1:33" ht="15.75" customHeight="1">
      <c r="A52" s="311"/>
      <c r="B52" s="161"/>
      <c r="C52" s="292"/>
      <c r="D52" s="293"/>
      <c r="E52" s="99"/>
      <c r="F52" s="100"/>
      <c r="G52" s="119"/>
      <c r="H52" s="60"/>
      <c r="I52" s="102"/>
      <c r="J52" s="103"/>
      <c r="K52" s="104"/>
      <c r="L52" s="116"/>
      <c r="M52" s="103"/>
      <c r="N52" s="104"/>
      <c r="O52" s="121"/>
      <c r="P52" s="122"/>
      <c r="Q52" s="123"/>
      <c r="R52" s="303"/>
      <c r="S52" s="117"/>
      <c r="T52" s="118"/>
      <c r="U52" s="109"/>
      <c r="V52" s="110"/>
      <c r="W52" s="118"/>
      <c r="X52" s="187"/>
      <c r="Y52" s="12"/>
      <c r="Z52" s="196"/>
      <c r="AA52" s="294"/>
      <c r="AB52" s="295"/>
      <c r="AC52" s="12"/>
      <c r="AD52" s="196"/>
      <c r="AE52" s="115"/>
      <c r="AF52" s="108"/>
      <c r="AG52" s="308"/>
    </row>
    <row r="53" spans="1:33" ht="15.75" customHeight="1">
      <c r="A53" s="311"/>
      <c r="B53" s="161"/>
      <c r="C53" s="292"/>
      <c r="D53" s="293"/>
      <c r="E53" s="99"/>
      <c r="F53" s="126"/>
      <c r="G53" s="119"/>
      <c r="H53" s="60"/>
      <c r="I53" s="102"/>
      <c r="J53" s="103"/>
      <c r="K53" s="104"/>
      <c r="L53" s="116"/>
      <c r="M53" s="103"/>
      <c r="N53" s="104"/>
      <c r="O53" s="121"/>
      <c r="P53" s="122"/>
      <c r="Q53" s="123"/>
      <c r="R53" s="303"/>
      <c r="S53" s="117"/>
      <c r="T53" s="118"/>
      <c r="U53" s="109"/>
      <c r="V53" s="110"/>
      <c r="W53" s="118"/>
      <c r="X53" s="187"/>
      <c r="Y53" s="12"/>
      <c r="Z53" s="196"/>
      <c r="AA53" s="294"/>
      <c r="AB53" s="295"/>
      <c r="AC53" s="12"/>
      <c r="AD53" s="196"/>
      <c r="AE53" s="115"/>
      <c r="AF53" s="108"/>
      <c r="AG53" s="308"/>
    </row>
    <row r="54" spans="1:33" ht="15.75" customHeight="1">
      <c r="A54" s="311"/>
      <c r="B54" s="161"/>
      <c r="C54" s="292"/>
      <c r="D54" s="293"/>
      <c r="E54" s="162"/>
      <c r="F54" s="126"/>
      <c r="G54" s="127"/>
      <c r="H54" s="60"/>
      <c r="I54" s="102"/>
      <c r="J54" s="103"/>
      <c r="K54" s="104"/>
      <c r="L54" s="116"/>
      <c r="M54" s="103"/>
      <c r="N54" s="104"/>
      <c r="O54" s="121"/>
      <c r="P54" s="122"/>
      <c r="Q54" s="123"/>
      <c r="R54" s="303"/>
      <c r="S54" s="117"/>
      <c r="T54" s="118"/>
      <c r="U54" s="128"/>
      <c r="V54" s="129"/>
      <c r="W54" s="124"/>
      <c r="X54" s="125"/>
      <c r="Y54" s="12"/>
      <c r="Z54" s="196"/>
      <c r="AA54" s="294"/>
      <c r="AB54" s="295"/>
      <c r="AC54" s="12"/>
      <c r="AD54" s="196"/>
      <c r="AE54" s="163"/>
      <c r="AF54" s="123"/>
      <c r="AG54" s="308"/>
    </row>
    <row r="55" spans="1:33" ht="15.75" customHeight="1" thickBot="1">
      <c r="A55" s="312"/>
      <c r="B55" s="131" t="s">
        <v>115</v>
      </c>
      <c r="C55" s="289"/>
      <c r="D55" s="289"/>
      <c r="E55" s="132"/>
      <c r="F55" s="165"/>
      <c r="G55" s="133"/>
      <c r="H55" s="67"/>
      <c r="I55" s="134">
        <f t="shared" ref="I55:J55" si="24">AVERAGE(I39:I54)</f>
        <v>23.333333333333332</v>
      </c>
      <c r="J55" s="135">
        <f t="shared" si="24"/>
        <v>2000</v>
      </c>
      <c r="K55" s="136">
        <f t="shared" ref="K55" si="25">J55/I55</f>
        <v>85.714285714285722</v>
      </c>
      <c r="L55" s="134">
        <f t="shared" ref="L55:M55" si="26">AVERAGE(L39:L54)</f>
        <v>23.333333333333332</v>
      </c>
      <c r="M55" s="135">
        <f t="shared" si="26"/>
        <v>1805.681292594739</v>
      </c>
      <c r="N55" s="136">
        <f t="shared" ref="N55:N62" si="27">M55/L55</f>
        <v>77.386341111203109</v>
      </c>
      <c r="O55" s="137">
        <f t="shared" ref="O55:O62" si="28">L55-I55</f>
        <v>0</v>
      </c>
      <c r="P55" s="138">
        <f t="shared" ref="P55:P62" si="29">N55-K55</f>
        <v>-8.3279446030826136</v>
      </c>
      <c r="Q55" s="139">
        <f t="shared" ref="Q55:Q62" si="30">N55/K55</f>
        <v>0.90284064629736949</v>
      </c>
      <c r="R55" s="304"/>
      <c r="S55" s="140">
        <v>0.20833333333333334</v>
      </c>
      <c r="T55" s="141">
        <v>0.58520833333333333</v>
      </c>
      <c r="U55" s="142"/>
      <c r="V55" s="164"/>
      <c r="W55" s="165"/>
      <c r="X55" s="136"/>
      <c r="Y55" s="177">
        <f>SUM(Y39:Y54)</f>
        <v>0</v>
      </c>
      <c r="Z55" s="178">
        <f>SUM(Z39:Z54)</f>
        <v>0</v>
      </c>
      <c r="AA55" s="290"/>
      <c r="AB55" s="291"/>
      <c r="AC55" s="177">
        <f>SUM(AC39:AC54)</f>
        <v>10</v>
      </c>
      <c r="AD55" s="189">
        <f>SUM(AD39:AD54)</f>
        <v>0</v>
      </c>
      <c r="AE55" s="166">
        <f t="shared" ref="AE55:AE62" si="31">M55-J55</f>
        <v>-194.31870740526097</v>
      </c>
      <c r="AF55" s="139">
        <f t="shared" ref="AF55:AF62" si="32">M55/J55</f>
        <v>0.90284064629736949</v>
      </c>
      <c r="AG55" s="309"/>
    </row>
    <row r="56" spans="1:33" ht="15.75" customHeight="1">
      <c r="A56" s="296" t="s">
        <v>188</v>
      </c>
      <c r="B56" s="112" t="s">
        <v>195</v>
      </c>
      <c r="C56" s="378" t="s">
        <v>196</v>
      </c>
      <c r="D56" s="378"/>
      <c r="E56" s="145">
        <v>28.86</v>
      </c>
      <c r="F56" s="95">
        <v>1799</v>
      </c>
      <c r="G56" s="146">
        <f t="shared" ref="G56:G62" si="33">E56*F56</f>
        <v>51919.14</v>
      </c>
      <c r="H56" s="147"/>
      <c r="I56" s="148">
        <v>18</v>
      </c>
      <c r="J56" s="149">
        <v>3600</v>
      </c>
      <c r="K56" s="150">
        <f>J56/I56</f>
        <v>200</v>
      </c>
      <c r="L56" s="151">
        <v>18</v>
      </c>
      <c r="M56" s="149">
        <f t="shared" ref="M56:M62" si="34">F56/V56*60</f>
        <v>3192.8429075900904</v>
      </c>
      <c r="N56" s="150">
        <f t="shared" si="27"/>
        <v>177.38016153278281</v>
      </c>
      <c r="O56" s="152">
        <f t="shared" si="28"/>
        <v>0</v>
      </c>
      <c r="P56" s="153">
        <f t="shared" si="29"/>
        <v>-22.619838467217193</v>
      </c>
      <c r="Q56" s="154">
        <f t="shared" si="30"/>
        <v>0.88690080766391399</v>
      </c>
      <c r="R56" s="302">
        <f>Q72</f>
        <v>0.9016672595822175</v>
      </c>
      <c r="S56" s="155">
        <v>0.25</v>
      </c>
      <c r="T56" s="156">
        <v>0.27347222222222223</v>
      </c>
      <c r="U56" s="157"/>
      <c r="V56" s="158">
        <v>33.806862136374718</v>
      </c>
      <c r="W56" s="156"/>
      <c r="X56" s="167"/>
      <c r="Y56" s="12"/>
      <c r="Z56" s="196"/>
      <c r="AA56" s="305"/>
      <c r="AB56" s="306"/>
      <c r="AC56" s="12">
        <v>1</v>
      </c>
      <c r="AD56" s="196"/>
      <c r="AE56" s="113">
        <f t="shared" si="31"/>
        <v>-407.15709240990964</v>
      </c>
      <c r="AF56" s="154">
        <f t="shared" si="32"/>
        <v>0.88690080766391399</v>
      </c>
      <c r="AG56" s="307">
        <f>AF72</f>
        <v>0.90166725958221761</v>
      </c>
    </row>
    <row r="57" spans="1:33" ht="15.75" customHeight="1">
      <c r="A57" s="297"/>
      <c r="B57" s="98" t="s">
        <v>195</v>
      </c>
      <c r="C57" s="377" t="s">
        <v>220</v>
      </c>
      <c r="D57" s="377"/>
      <c r="E57" s="99">
        <v>36.729999999999997</v>
      </c>
      <c r="F57" s="100">
        <v>1417</v>
      </c>
      <c r="G57" s="101">
        <f t="shared" si="33"/>
        <v>52046.409999999996</v>
      </c>
      <c r="H57" s="26"/>
      <c r="I57" s="102">
        <v>21</v>
      </c>
      <c r="J57" s="103">
        <v>3600</v>
      </c>
      <c r="K57" s="104">
        <f t="shared" ref="K57:K91" si="35">J57/I57</f>
        <v>171.42857142857142</v>
      </c>
      <c r="L57" s="105">
        <v>21</v>
      </c>
      <c r="M57" s="103">
        <f t="shared" si="34"/>
        <v>3192.706032089734</v>
      </c>
      <c r="N57" s="104">
        <f t="shared" si="27"/>
        <v>152.0336205757016</v>
      </c>
      <c r="O57" s="106">
        <f t="shared" si="28"/>
        <v>0</v>
      </c>
      <c r="P57" s="107">
        <f t="shared" si="29"/>
        <v>-19.394950852869812</v>
      </c>
      <c r="Q57" s="108">
        <f t="shared" si="30"/>
        <v>0.8868627866915928</v>
      </c>
      <c r="R57" s="303"/>
      <c r="S57" s="46">
        <v>0.27638888888888885</v>
      </c>
      <c r="T57" s="47">
        <v>0.29487268518518517</v>
      </c>
      <c r="U57" s="109">
        <v>5</v>
      </c>
      <c r="V57" s="110">
        <v>26.629448231521501</v>
      </c>
      <c r="W57" s="111"/>
      <c r="X57" s="114"/>
      <c r="Y57" s="12"/>
      <c r="Z57" s="196"/>
      <c r="AA57" s="294"/>
      <c r="AB57" s="295"/>
      <c r="AC57" s="12">
        <v>1</v>
      </c>
      <c r="AD57" s="196"/>
      <c r="AE57" s="115">
        <f t="shared" si="31"/>
        <v>-407.29396791026602</v>
      </c>
      <c r="AF57" s="108">
        <f t="shared" si="32"/>
        <v>0.8868627866915928</v>
      </c>
      <c r="AG57" s="308"/>
    </row>
    <row r="58" spans="1:33" ht="15.75" customHeight="1">
      <c r="A58" s="297"/>
      <c r="B58" s="98" t="s">
        <v>195</v>
      </c>
      <c r="C58" s="377" t="s">
        <v>207</v>
      </c>
      <c r="D58" s="377"/>
      <c r="E58" s="99">
        <v>43.96</v>
      </c>
      <c r="F58" s="100">
        <v>1860</v>
      </c>
      <c r="G58" s="101">
        <f t="shared" si="33"/>
        <v>81765.600000000006</v>
      </c>
      <c r="H58" s="26"/>
      <c r="I58" s="102">
        <v>23</v>
      </c>
      <c r="J58" s="103">
        <v>3600</v>
      </c>
      <c r="K58" s="104">
        <f t="shared" si="35"/>
        <v>156.52173913043478</v>
      </c>
      <c r="L58" s="105">
        <v>23</v>
      </c>
      <c r="M58" s="103">
        <f t="shared" si="34"/>
        <v>3272.0370040511466</v>
      </c>
      <c r="N58" s="104">
        <f t="shared" si="27"/>
        <v>142.26247843700637</v>
      </c>
      <c r="O58" s="106">
        <f t="shared" si="28"/>
        <v>0</v>
      </c>
      <c r="P58" s="107">
        <f t="shared" si="29"/>
        <v>-14.259260693428416</v>
      </c>
      <c r="Q58" s="108">
        <f t="shared" si="30"/>
        <v>0.9088991677919851</v>
      </c>
      <c r="R58" s="303"/>
      <c r="S58" s="46">
        <v>0.29791666666666661</v>
      </c>
      <c r="T58" s="47">
        <v>0.32159722222222215</v>
      </c>
      <c r="U58" s="109">
        <v>5</v>
      </c>
      <c r="V58" s="110">
        <v>34.107193733392002</v>
      </c>
      <c r="W58" s="111"/>
      <c r="X58" s="114"/>
      <c r="Y58" s="12"/>
      <c r="Z58" s="196"/>
      <c r="AA58" s="294"/>
      <c r="AB58" s="295"/>
      <c r="AC58" s="12">
        <v>1</v>
      </c>
      <c r="AD58" s="196"/>
      <c r="AE58" s="115">
        <f t="shared" si="31"/>
        <v>-327.9629959488534</v>
      </c>
      <c r="AF58" s="108">
        <f t="shared" si="32"/>
        <v>0.90889916779198521</v>
      </c>
      <c r="AG58" s="308"/>
    </row>
    <row r="59" spans="1:33" ht="15.75" customHeight="1">
      <c r="A59" s="297"/>
      <c r="B59" s="98" t="s">
        <v>195</v>
      </c>
      <c r="C59" s="377" t="s">
        <v>205</v>
      </c>
      <c r="D59" s="377"/>
      <c r="E59" s="99">
        <v>46.93</v>
      </c>
      <c r="F59" s="100">
        <v>1402</v>
      </c>
      <c r="G59" s="101">
        <f t="shared" si="33"/>
        <v>65795.86</v>
      </c>
      <c r="H59" s="26"/>
      <c r="I59" s="102">
        <v>23</v>
      </c>
      <c r="J59" s="103">
        <v>3600</v>
      </c>
      <c r="K59" s="104">
        <f t="shared" si="35"/>
        <v>156.52173913043478</v>
      </c>
      <c r="L59" s="105">
        <v>23</v>
      </c>
      <c r="M59" s="103">
        <f t="shared" si="34"/>
        <v>3261.8508059526971</v>
      </c>
      <c r="N59" s="104">
        <f t="shared" si="27"/>
        <v>141.81960025881293</v>
      </c>
      <c r="O59" s="106">
        <f t="shared" si="28"/>
        <v>0</v>
      </c>
      <c r="P59" s="107">
        <f t="shared" si="29"/>
        <v>-14.702138871621855</v>
      </c>
      <c r="Q59" s="108">
        <f t="shared" si="30"/>
        <v>0.90606966832019376</v>
      </c>
      <c r="R59" s="303"/>
      <c r="S59" s="46">
        <v>0.3256944444444444</v>
      </c>
      <c r="T59" s="47">
        <v>0.343599537037037</v>
      </c>
      <c r="U59" s="109">
        <v>5.900000000000043</v>
      </c>
      <c r="V59" s="110">
        <v>25.789039721401622</v>
      </c>
      <c r="W59" s="111"/>
      <c r="X59" s="114"/>
      <c r="Y59" s="12"/>
      <c r="Z59" s="196"/>
      <c r="AA59" s="294"/>
      <c r="AB59" s="295"/>
      <c r="AC59" s="12">
        <v>1</v>
      </c>
      <c r="AD59" s="196"/>
      <c r="AE59" s="197">
        <f t="shared" si="31"/>
        <v>-338.1491940473029</v>
      </c>
      <c r="AF59" s="198">
        <f t="shared" si="32"/>
        <v>0.90606966832019364</v>
      </c>
      <c r="AG59" s="308"/>
    </row>
    <row r="60" spans="1:33" ht="15.75" customHeight="1">
      <c r="A60" s="298"/>
      <c r="B60" s="98" t="s">
        <v>195</v>
      </c>
      <c r="C60" s="377" t="s">
        <v>215</v>
      </c>
      <c r="D60" s="377"/>
      <c r="E60" s="99">
        <v>36.729999999999997</v>
      </c>
      <c r="F60" s="103">
        <v>3020</v>
      </c>
      <c r="G60" s="101">
        <f t="shared" si="33"/>
        <v>110924.59999999999</v>
      </c>
      <c r="H60" s="13"/>
      <c r="I60" s="102">
        <v>19</v>
      </c>
      <c r="J60" s="103">
        <v>3600</v>
      </c>
      <c r="K60" s="104">
        <f t="shared" si="35"/>
        <v>189.47368421052633</v>
      </c>
      <c r="L60" s="105">
        <v>19</v>
      </c>
      <c r="M60" s="103">
        <f t="shared" si="34"/>
        <v>3265.3381917882175</v>
      </c>
      <c r="N60" s="104">
        <f t="shared" si="27"/>
        <v>171.85990483095881</v>
      </c>
      <c r="O60" s="106">
        <f t="shared" si="28"/>
        <v>0</v>
      </c>
      <c r="P60" s="107">
        <f t="shared" si="29"/>
        <v>-17.613779379567518</v>
      </c>
      <c r="Q60" s="108">
        <f t="shared" si="30"/>
        <v>0.90703838660783809</v>
      </c>
      <c r="R60" s="303"/>
      <c r="S60" s="46">
        <v>0.34722222222222215</v>
      </c>
      <c r="T60" s="47">
        <v>0.38575231481481476</v>
      </c>
      <c r="U60" s="109">
        <v>5.2166666666666295</v>
      </c>
      <c r="V60" s="110">
        <v>55.491955000461473</v>
      </c>
      <c r="W60" s="111"/>
      <c r="X60" s="114"/>
      <c r="Y60" s="12"/>
      <c r="Z60" s="196"/>
      <c r="AA60" s="294"/>
      <c r="AB60" s="295"/>
      <c r="AC60" s="12">
        <v>1</v>
      </c>
      <c r="AD60" s="196"/>
      <c r="AE60" s="197">
        <f t="shared" si="31"/>
        <v>-334.6618082117825</v>
      </c>
      <c r="AF60" s="198">
        <f t="shared" si="32"/>
        <v>0.9070383866078382</v>
      </c>
      <c r="AG60" s="308"/>
    </row>
    <row r="61" spans="1:33" ht="15.75" customHeight="1">
      <c r="A61" s="298"/>
      <c r="B61" s="98" t="s">
        <v>195</v>
      </c>
      <c r="C61" s="377" t="s">
        <v>197</v>
      </c>
      <c r="D61" s="377"/>
      <c r="E61" s="99">
        <v>38.479999999999997</v>
      </c>
      <c r="F61" s="103">
        <v>4273</v>
      </c>
      <c r="G61" s="119">
        <f t="shared" si="33"/>
        <v>164425.03999999998</v>
      </c>
      <c r="H61" s="120"/>
      <c r="I61" s="102">
        <v>19</v>
      </c>
      <c r="J61" s="103">
        <v>3600</v>
      </c>
      <c r="K61" s="104">
        <f t="shared" si="35"/>
        <v>189.47368421052633</v>
      </c>
      <c r="L61" s="105">
        <v>19</v>
      </c>
      <c r="M61" s="103">
        <f t="shared" si="34"/>
        <v>3266.279999999997</v>
      </c>
      <c r="N61" s="104">
        <f t="shared" si="27"/>
        <v>171.90947368421038</v>
      </c>
      <c r="O61" s="106">
        <f t="shared" si="28"/>
        <v>0</v>
      </c>
      <c r="P61" s="107">
        <f t="shared" si="29"/>
        <v>-17.564210526315946</v>
      </c>
      <c r="Q61" s="108">
        <f t="shared" si="30"/>
        <v>0.90729999999999922</v>
      </c>
      <c r="R61" s="303"/>
      <c r="S61" s="46">
        <v>0.38888888888888884</v>
      </c>
      <c r="T61" s="118">
        <v>0.44339120370370366</v>
      </c>
      <c r="U61" s="109">
        <v>4.5166666666666799</v>
      </c>
      <c r="V61" s="110">
        <v>78.492964473345893</v>
      </c>
      <c r="W61" s="111">
        <v>0.44339120370370366</v>
      </c>
      <c r="X61" s="114">
        <v>0.48124999999999996</v>
      </c>
      <c r="Y61" s="12"/>
      <c r="Z61" s="196"/>
      <c r="AA61" s="294"/>
      <c r="AB61" s="295"/>
      <c r="AC61" s="12">
        <v>2</v>
      </c>
      <c r="AD61" s="196"/>
      <c r="AE61" s="197">
        <f t="shared" si="31"/>
        <v>-333.72000000000298</v>
      </c>
      <c r="AF61" s="198">
        <f t="shared" si="32"/>
        <v>0.90729999999999922</v>
      </c>
      <c r="AG61" s="308"/>
    </row>
    <row r="62" spans="1:33" ht="15.75" customHeight="1">
      <c r="A62" s="298"/>
      <c r="B62" s="98" t="s">
        <v>195</v>
      </c>
      <c r="C62" s="377" t="s">
        <v>198</v>
      </c>
      <c r="D62" s="377"/>
      <c r="E62" s="99">
        <v>37.799999999999997</v>
      </c>
      <c r="F62" s="103">
        <v>5312</v>
      </c>
      <c r="G62" s="119">
        <f t="shared" si="33"/>
        <v>200793.59999999998</v>
      </c>
      <c r="H62" s="60"/>
      <c r="I62" s="102">
        <v>20</v>
      </c>
      <c r="J62" s="103">
        <v>3600</v>
      </c>
      <c r="K62" s="104">
        <f t="shared" si="35"/>
        <v>180</v>
      </c>
      <c r="L62" s="105">
        <v>20</v>
      </c>
      <c r="M62" s="103">
        <f t="shared" si="34"/>
        <v>3270.9599999999996</v>
      </c>
      <c r="N62" s="104">
        <f t="shared" si="27"/>
        <v>163.54799999999997</v>
      </c>
      <c r="O62" s="121">
        <f t="shared" si="28"/>
        <v>0</v>
      </c>
      <c r="P62" s="122">
        <f t="shared" si="29"/>
        <v>-16.452000000000027</v>
      </c>
      <c r="Q62" s="123">
        <f t="shared" si="30"/>
        <v>0.90859999999999985</v>
      </c>
      <c r="R62" s="303"/>
      <c r="S62" s="46">
        <v>0.48124999999999996</v>
      </c>
      <c r="T62" s="118">
        <v>0.54891203703703695</v>
      </c>
      <c r="U62" s="109">
        <v>54.516666666666666</v>
      </c>
      <c r="V62" s="110">
        <v>97.439283879961863</v>
      </c>
      <c r="W62" s="111"/>
      <c r="X62" s="114"/>
      <c r="Y62" s="12"/>
      <c r="Z62" s="196"/>
      <c r="AA62" s="294"/>
      <c r="AB62" s="295"/>
      <c r="AC62" s="12">
        <v>2</v>
      </c>
      <c r="AD62" s="196"/>
      <c r="AE62" s="197">
        <f t="shared" si="31"/>
        <v>-329.04000000000042</v>
      </c>
      <c r="AF62" s="198">
        <f t="shared" si="32"/>
        <v>0.90859999999999985</v>
      </c>
      <c r="AG62" s="308"/>
    </row>
    <row r="63" spans="1:33" ht="15.75" customHeight="1">
      <c r="A63" s="298"/>
      <c r="B63" s="98"/>
      <c r="C63" s="377"/>
      <c r="D63" s="377"/>
      <c r="E63" s="99"/>
      <c r="F63" s="103"/>
      <c r="G63" s="119"/>
      <c r="H63" s="60"/>
      <c r="I63" s="102"/>
      <c r="J63" s="103"/>
      <c r="K63" s="104"/>
      <c r="L63" s="105"/>
      <c r="M63" s="103"/>
      <c r="N63" s="104"/>
      <c r="O63" s="121"/>
      <c r="P63" s="122"/>
      <c r="Q63" s="123"/>
      <c r="R63" s="303"/>
      <c r="S63" s="46"/>
      <c r="T63" s="118"/>
      <c r="U63" s="109"/>
      <c r="V63" s="110"/>
      <c r="W63" s="111"/>
      <c r="X63" s="114"/>
      <c r="Y63" s="12"/>
      <c r="Z63" s="196"/>
      <c r="AA63" s="294"/>
      <c r="AB63" s="295"/>
      <c r="AC63" s="12"/>
      <c r="AD63" s="196"/>
      <c r="AE63" s="197"/>
      <c r="AF63" s="198"/>
      <c r="AG63" s="308"/>
    </row>
    <row r="64" spans="1:33" ht="15.75" customHeight="1">
      <c r="A64" s="298"/>
      <c r="B64" s="98"/>
      <c r="C64" s="377"/>
      <c r="D64" s="377"/>
      <c r="E64" s="99"/>
      <c r="F64" s="103"/>
      <c r="G64" s="119"/>
      <c r="H64" s="60"/>
      <c r="I64" s="102"/>
      <c r="J64" s="103"/>
      <c r="K64" s="104"/>
      <c r="L64" s="105"/>
      <c r="M64" s="103"/>
      <c r="N64" s="104"/>
      <c r="O64" s="121"/>
      <c r="P64" s="122"/>
      <c r="Q64" s="123"/>
      <c r="R64" s="303"/>
      <c r="S64" s="46"/>
      <c r="T64" s="118"/>
      <c r="U64" s="109"/>
      <c r="V64" s="110"/>
      <c r="W64" s="111"/>
      <c r="X64" s="114"/>
      <c r="Y64" s="12"/>
      <c r="Z64" s="196"/>
      <c r="AA64" s="294"/>
      <c r="AB64" s="295"/>
      <c r="AC64" s="12"/>
      <c r="AD64" s="196"/>
      <c r="AE64" s="197"/>
      <c r="AF64" s="198"/>
      <c r="AG64" s="308"/>
    </row>
    <row r="65" spans="1:33" ht="15.75" customHeight="1">
      <c r="A65" s="298"/>
      <c r="B65" s="98"/>
      <c r="C65" s="377"/>
      <c r="D65" s="377"/>
      <c r="E65" s="99"/>
      <c r="F65" s="103"/>
      <c r="G65" s="119"/>
      <c r="H65" s="60"/>
      <c r="I65" s="102"/>
      <c r="J65" s="103"/>
      <c r="K65" s="104"/>
      <c r="L65" s="105"/>
      <c r="M65" s="103"/>
      <c r="N65" s="104"/>
      <c r="O65" s="121"/>
      <c r="P65" s="122"/>
      <c r="Q65" s="123"/>
      <c r="R65" s="303"/>
      <c r="S65" s="46"/>
      <c r="T65" s="118"/>
      <c r="U65" s="109"/>
      <c r="V65" s="110"/>
      <c r="W65" s="111"/>
      <c r="X65" s="114"/>
      <c r="Y65" s="12"/>
      <c r="Z65" s="196"/>
      <c r="AA65" s="294"/>
      <c r="AB65" s="295"/>
      <c r="AC65" s="12"/>
      <c r="AD65" s="196"/>
      <c r="AE65" s="197"/>
      <c r="AF65" s="198"/>
      <c r="AG65" s="308"/>
    </row>
    <row r="66" spans="1:33" ht="15.75" customHeight="1">
      <c r="A66" s="298"/>
      <c r="B66" s="98"/>
      <c r="C66" s="377"/>
      <c r="D66" s="377"/>
      <c r="E66" s="99"/>
      <c r="F66" s="103"/>
      <c r="G66" s="119"/>
      <c r="H66" s="60"/>
      <c r="I66" s="102"/>
      <c r="J66" s="103"/>
      <c r="K66" s="104"/>
      <c r="L66" s="105"/>
      <c r="M66" s="103"/>
      <c r="N66" s="104"/>
      <c r="O66" s="121"/>
      <c r="P66" s="122"/>
      <c r="Q66" s="123"/>
      <c r="R66" s="303"/>
      <c r="S66" s="46"/>
      <c r="T66" s="118"/>
      <c r="U66" s="109"/>
      <c r="V66" s="110"/>
      <c r="W66" s="111"/>
      <c r="X66" s="114"/>
      <c r="Y66" s="12"/>
      <c r="Z66" s="196"/>
      <c r="AA66" s="294"/>
      <c r="AB66" s="295"/>
      <c r="AC66" s="12"/>
      <c r="AD66" s="196"/>
      <c r="AE66" s="197"/>
      <c r="AF66" s="198"/>
      <c r="AG66" s="308"/>
    </row>
    <row r="67" spans="1:33" ht="15.75" customHeight="1">
      <c r="A67" s="298"/>
      <c r="B67" s="98"/>
      <c r="C67" s="377"/>
      <c r="D67" s="377"/>
      <c r="E67" s="99"/>
      <c r="F67" s="103"/>
      <c r="G67" s="119"/>
      <c r="H67" s="60"/>
      <c r="I67" s="102"/>
      <c r="J67" s="103"/>
      <c r="K67" s="104"/>
      <c r="L67" s="105"/>
      <c r="M67" s="103"/>
      <c r="N67" s="104"/>
      <c r="O67" s="121"/>
      <c r="P67" s="122"/>
      <c r="Q67" s="123"/>
      <c r="R67" s="303"/>
      <c r="S67" s="46"/>
      <c r="T67" s="118"/>
      <c r="U67" s="109"/>
      <c r="V67" s="110"/>
      <c r="W67" s="111"/>
      <c r="X67" s="114"/>
      <c r="Y67" s="12"/>
      <c r="Z67" s="196"/>
      <c r="AA67" s="294"/>
      <c r="AB67" s="295"/>
      <c r="AC67" s="12"/>
      <c r="AD67" s="196"/>
      <c r="AE67" s="197"/>
      <c r="AF67" s="198"/>
      <c r="AG67" s="308"/>
    </row>
    <row r="68" spans="1:33" ht="15.75" customHeight="1">
      <c r="A68" s="298"/>
      <c r="B68" s="98"/>
      <c r="C68" s="377"/>
      <c r="D68" s="377"/>
      <c r="E68" s="99"/>
      <c r="F68" s="103"/>
      <c r="G68" s="119"/>
      <c r="H68" s="60"/>
      <c r="I68" s="102"/>
      <c r="J68" s="103"/>
      <c r="K68" s="104"/>
      <c r="L68" s="105"/>
      <c r="M68" s="103"/>
      <c r="N68" s="104"/>
      <c r="O68" s="121"/>
      <c r="P68" s="122"/>
      <c r="Q68" s="123"/>
      <c r="R68" s="303"/>
      <c r="S68" s="46"/>
      <c r="T68" s="118"/>
      <c r="U68" s="109"/>
      <c r="V68" s="110"/>
      <c r="W68" s="111"/>
      <c r="X68" s="114"/>
      <c r="Y68" s="12"/>
      <c r="Z68" s="196"/>
      <c r="AA68" s="294"/>
      <c r="AB68" s="295"/>
      <c r="AC68" s="12"/>
      <c r="AD68" s="196"/>
      <c r="AE68" s="197"/>
      <c r="AF68" s="198"/>
      <c r="AG68" s="308"/>
    </row>
    <row r="69" spans="1:33" ht="15.75" customHeight="1">
      <c r="A69" s="298"/>
      <c r="B69" s="98"/>
      <c r="C69" s="377"/>
      <c r="D69" s="377"/>
      <c r="E69" s="99"/>
      <c r="F69" s="103"/>
      <c r="G69" s="119"/>
      <c r="H69" s="60"/>
      <c r="I69" s="102"/>
      <c r="J69" s="103"/>
      <c r="K69" s="104"/>
      <c r="L69" s="105"/>
      <c r="M69" s="103"/>
      <c r="N69" s="104"/>
      <c r="O69" s="121"/>
      <c r="P69" s="122"/>
      <c r="Q69" s="123"/>
      <c r="R69" s="303"/>
      <c r="S69" s="46"/>
      <c r="T69" s="118"/>
      <c r="U69" s="109"/>
      <c r="V69" s="110"/>
      <c r="W69" s="111"/>
      <c r="X69" s="114"/>
      <c r="Y69" s="12"/>
      <c r="Z69" s="196"/>
      <c r="AA69" s="294"/>
      <c r="AB69" s="295"/>
      <c r="AC69" s="12"/>
      <c r="AD69" s="196"/>
      <c r="AE69" s="197"/>
      <c r="AF69" s="198"/>
      <c r="AG69" s="308"/>
    </row>
    <row r="70" spans="1:33" ht="15.75" customHeight="1">
      <c r="A70" s="298"/>
      <c r="B70" s="98"/>
      <c r="C70" s="377"/>
      <c r="D70" s="377"/>
      <c r="E70" s="99"/>
      <c r="F70" s="103"/>
      <c r="G70" s="119"/>
      <c r="H70" s="60"/>
      <c r="I70" s="102"/>
      <c r="J70" s="103"/>
      <c r="K70" s="104"/>
      <c r="L70" s="116"/>
      <c r="M70" s="103"/>
      <c r="N70" s="104"/>
      <c r="O70" s="121"/>
      <c r="P70" s="122"/>
      <c r="Q70" s="123"/>
      <c r="R70" s="303"/>
      <c r="S70" s="46"/>
      <c r="T70" s="118"/>
      <c r="U70" s="109"/>
      <c r="V70" s="110"/>
      <c r="W70" s="111"/>
      <c r="X70" s="114"/>
      <c r="Y70" s="12"/>
      <c r="Z70" s="196"/>
      <c r="AA70" s="294"/>
      <c r="AB70" s="295"/>
      <c r="AC70" s="12"/>
      <c r="AD70" s="196"/>
      <c r="AE70" s="197"/>
      <c r="AF70" s="198"/>
      <c r="AG70" s="308"/>
    </row>
    <row r="71" spans="1:33" ht="15.75" customHeight="1">
      <c r="A71" s="298"/>
      <c r="B71" s="98"/>
      <c r="C71" s="377"/>
      <c r="D71" s="377"/>
      <c r="E71" s="180"/>
      <c r="F71" s="103"/>
      <c r="G71" s="127"/>
      <c r="H71" s="60"/>
      <c r="I71" s="102"/>
      <c r="J71" s="103"/>
      <c r="K71" s="104"/>
      <c r="L71" s="116"/>
      <c r="M71" s="103"/>
      <c r="N71" s="104"/>
      <c r="O71" s="121"/>
      <c r="P71" s="122"/>
      <c r="Q71" s="123"/>
      <c r="R71" s="303"/>
      <c r="S71" s="117"/>
      <c r="T71" s="118"/>
      <c r="U71" s="128"/>
      <c r="V71" s="129"/>
      <c r="W71" s="124"/>
      <c r="X71" s="125"/>
      <c r="Y71" s="12"/>
      <c r="Z71" s="196"/>
      <c r="AA71" s="294"/>
      <c r="AB71" s="295"/>
      <c r="AC71" s="12"/>
      <c r="AD71" s="196"/>
      <c r="AE71" s="163"/>
      <c r="AF71" s="123"/>
      <c r="AG71" s="308"/>
    </row>
    <row r="72" spans="1:33" ht="15.75" customHeight="1" thickBot="1">
      <c r="A72" s="299"/>
      <c r="B72" s="131" t="s">
        <v>115</v>
      </c>
      <c r="C72" s="289"/>
      <c r="D72" s="289"/>
      <c r="E72" s="132"/>
      <c r="F72" s="165"/>
      <c r="G72" s="133"/>
      <c r="H72" s="67"/>
      <c r="I72" s="134">
        <f t="shared" ref="I72:J72" si="36">AVERAGE(I56:I71)</f>
        <v>20.428571428571427</v>
      </c>
      <c r="J72" s="135">
        <f t="shared" si="36"/>
        <v>3600</v>
      </c>
      <c r="K72" s="136">
        <f t="shared" ref="K72:K76" si="37">J72/I72</f>
        <v>176.22377622377624</v>
      </c>
      <c r="L72" s="134">
        <f t="shared" ref="L72:M72" si="38">AVERAGE(L56:L71)</f>
        <v>20.428571428571427</v>
      </c>
      <c r="M72" s="135">
        <f t="shared" si="38"/>
        <v>3246.0021344959832</v>
      </c>
      <c r="N72" s="136">
        <f>M72/L72</f>
        <v>158.89520938092227</v>
      </c>
      <c r="O72" s="137">
        <f>L72-I72</f>
        <v>0</v>
      </c>
      <c r="P72" s="138">
        <f>N72-K72</f>
        <v>-17.328566842853974</v>
      </c>
      <c r="Q72" s="139">
        <f>N72/K72</f>
        <v>0.9016672595822175</v>
      </c>
      <c r="R72" s="304"/>
      <c r="S72" s="140">
        <v>0.25</v>
      </c>
      <c r="T72" s="141">
        <v>0.54891203703703695</v>
      </c>
      <c r="U72" s="142"/>
      <c r="V72" s="164"/>
      <c r="W72" s="165"/>
      <c r="X72" s="136"/>
      <c r="Y72" s="177">
        <f>SUM(Y56:Y71)</f>
        <v>0</v>
      </c>
      <c r="Z72" s="178">
        <f>SUM(Z56:Z71)</f>
        <v>0</v>
      </c>
      <c r="AA72" s="290"/>
      <c r="AB72" s="291"/>
      <c r="AC72" s="177">
        <f>SUM(AC56:AC71)</f>
        <v>9</v>
      </c>
      <c r="AD72" s="189">
        <f>SUM(AD56:AD71)</f>
        <v>0</v>
      </c>
      <c r="AE72" s="166">
        <f>M72-J72</f>
        <v>-353.99786550401677</v>
      </c>
      <c r="AF72" s="139">
        <f>M72/J72</f>
        <v>0.90166725958221761</v>
      </c>
      <c r="AG72" s="309"/>
    </row>
    <row r="73" spans="1:33" ht="15.75" customHeight="1">
      <c r="A73" s="310" t="s">
        <v>116</v>
      </c>
      <c r="B73" s="98" t="s">
        <v>189</v>
      </c>
      <c r="C73" s="292" t="s">
        <v>219</v>
      </c>
      <c r="D73" s="293"/>
      <c r="E73" s="99">
        <v>23.55</v>
      </c>
      <c r="F73" s="100">
        <v>616</v>
      </c>
      <c r="G73" s="119">
        <f t="shared" ref="G73:G76" si="39">E73*F73</f>
        <v>14506.800000000001</v>
      </c>
      <c r="H73" s="120"/>
      <c r="I73" s="102">
        <v>6</v>
      </c>
      <c r="J73" s="103">
        <v>2500</v>
      </c>
      <c r="K73" s="104">
        <f t="shared" si="37"/>
        <v>416.66666666666669</v>
      </c>
      <c r="L73" s="105">
        <v>6</v>
      </c>
      <c r="M73" s="103">
        <f>F73/V73*60</f>
        <v>2260.10137019384</v>
      </c>
      <c r="N73" s="104">
        <f>M73/L73</f>
        <v>376.68356169897334</v>
      </c>
      <c r="O73" s="106">
        <f>L73-I73</f>
        <v>0</v>
      </c>
      <c r="P73" s="107">
        <f>N73-K73</f>
        <v>-39.98310496769335</v>
      </c>
      <c r="Q73" s="108">
        <f>N73/K73</f>
        <v>0.90404054807753598</v>
      </c>
      <c r="R73" s="302">
        <f>Q89</f>
        <v>0.9049506581760639</v>
      </c>
      <c r="S73" s="46">
        <v>0.28194444444444444</v>
      </c>
      <c r="T73" s="118">
        <v>0.29329861111111111</v>
      </c>
      <c r="U73" s="109">
        <v>5.1666666666667016</v>
      </c>
      <c r="V73" s="110">
        <v>16.353248791150499</v>
      </c>
      <c r="W73" s="111"/>
      <c r="X73" s="160"/>
      <c r="Y73" s="12"/>
      <c r="Z73" s="196"/>
      <c r="AA73" s="305"/>
      <c r="AB73" s="306"/>
      <c r="AC73" s="12">
        <v>0</v>
      </c>
      <c r="AD73" s="196"/>
      <c r="AE73" s="113">
        <f>M73-J73</f>
        <v>-239.89862980615999</v>
      </c>
      <c r="AF73" s="154">
        <f>M73/J73</f>
        <v>0.90404054807753598</v>
      </c>
      <c r="AG73" s="307">
        <f>AF89</f>
        <v>0.9049506581760639</v>
      </c>
    </row>
    <row r="74" spans="1:33" ht="15.75" customHeight="1">
      <c r="A74" s="311"/>
      <c r="B74" s="98" t="s">
        <v>189</v>
      </c>
      <c r="C74" s="292" t="s">
        <v>225</v>
      </c>
      <c r="D74" s="293"/>
      <c r="E74" s="99">
        <v>23.19</v>
      </c>
      <c r="F74" s="100">
        <v>1848</v>
      </c>
      <c r="G74" s="119">
        <f t="shared" si="39"/>
        <v>42855.12</v>
      </c>
      <c r="H74" s="60"/>
      <c r="I74" s="102">
        <v>6</v>
      </c>
      <c r="J74" s="103">
        <v>2500</v>
      </c>
      <c r="K74" s="104">
        <f t="shared" si="37"/>
        <v>416.66666666666669</v>
      </c>
      <c r="L74" s="105">
        <v>6</v>
      </c>
      <c r="M74" s="103">
        <f>F74/V74*60</f>
        <v>2260.3714754247821</v>
      </c>
      <c r="N74" s="104">
        <f>M74/L74</f>
        <v>376.72857923746369</v>
      </c>
      <c r="O74" s="121">
        <f>L74-I74</f>
        <v>0</v>
      </c>
      <c r="P74" s="122">
        <f>N74-K74</f>
        <v>-39.938087429202994</v>
      </c>
      <c r="Q74" s="123">
        <f>N74/K74</f>
        <v>0.90414859016991278</v>
      </c>
      <c r="R74" s="303"/>
      <c r="S74" s="46">
        <v>0.29652777777777778</v>
      </c>
      <c r="T74" s="118">
        <v>0.33059027777777777</v>
      </c>
      <c r="U74" s="109">
        <v>4.6500000000000075</v>
      </c>
      <c r="V74" s="110">
        <v>49.053883932579168</v>
      </c>
      <c r="W74" s="111"/>
      <c r="X74" s="114"/>
      <c r="Y74" s="12"/>
      <c r="Z74" s="196"/>
      <c r="AA74" s="294"/>
      <c r="AB74" s="295"/>
      <c r="AC74" s="12">
        <v>0</v>
      </c>
      <c r="AD74" s="196"/>
      <c r="AE74" s="115">
        <f>M74-J74</f>
        <v>-239.62852457521785</v>
      </c>
      <c r="AF74" s="108">
        <f>M74/J74</f>
        <v>0.90414859016991289</v>
      </c>
      <c r="AG74" s="308"/>
    </row>
    <row r="75" spans="1:33" ht="15.75" customHeight="1">
      <c r="A75" s="311"/>
      <c r="B75" s="98" t="s">
        <v>189</v>
      </c>
      <c r="C75" s="292" t="s">
        <v>226</v>
      </c>
      <c r="D75" s="293"/>
      <c r="E75" s="99">
        <v>35.89</v>
      </c>
      <c r="F75" s="100">
        <v>2984</v>
      </c>
      <c r="G75" s="119">
        <f t="shared" si="39"/>
        <v>107095.76</v>
      </c>
      <c r="H75" s="60"/>
      <c r="I75" s="102">
        <v>5</v>
      </c>
      <c r="J75" s="103">
        <v>3273</v>
      </c>
      <c r="K75" s="104">
        <f t="shared" si="37"/>
        <v>654.6</v>
      </c>
      <c r="L75" s="116">
        <v>5</v>
      </c>
      <c r="M75" s="103">
        <f>F75/V75*60</f>
        <v>2963.8331391872989</v>
      </c>
      <c r="N75" s="104">
        <f>M75/L75</f>
        <v>592.76662783745974</v>
      </c>
      <c r="O75" s="121">
        <f>L75-I75</f>
        <v>0</v>
      </c>
      <c r="P75" s="122">
        <f>N75-K75</f>
        <v>-61.833372162540286</v>
      </c>
      <c r="Q75" s="123">
        <f>N75/K75</f>
        <v>0.90554021973336341</v>
      </c>
      <c r="R75" s="303"/>
      <c r="S75" s="46">
        <v>0.33402777777777776</v>
      </c>
      <c r="T75" s="118">
        <v>0.37597222222222221</v>
      </c>
      <c r="U75" s="109">
        <v>4.9499999999999744</v>
      </c>
      <c r="V75" s="110">
        <v>60.4082590321174</v>
      </c>
      <c r="W75" s="111"/>
      <c r="X75" s="114"/>
      <c r="Y75" s="12"/>
      <c r="Z75" s="196"/>
      <c r="AA75" s="294"/>
      <c r="AB75" s="295"/>
      <c r="AC75" s="12">
        <v>0</v>
      </c>
      <c r="AD75" s="196"/>
      <c r="AE75" s="115">
        <f>M75-J75</f>
        <v>-309.16686081270109</v>
      </c>
      <c r="AF75" s="108">
        <f>M75/J75</f>
        <v>0.90554021973336352</v>
      </c>
      <c r="AG75" s="308"/>
    </row>
    <row r="76" spans="1:33" ht="15.75" customHeight="1">
      <c r="A76" s="311"/>
      <c r="B76" s="98" t="s">
        <v>189</v>
      </c>
      <c r="C76" s="292" t="s">
        <v>208</v>
      </c>
      <c r="D76" s="293"/>
      <c r="E76" s="99">
        <v>27.05</v>
      </c>
      <c r="F76" s="100">
        <v>805</v>
      </c>
      <c r="G76" s="119">
        <f t="shared" si="39"/>
        <v>21775.25</v>
      </c>
      <c r="H76" s="60"/>
      <c r="I76" s="102">
        <v>5</v>
      </c>
      <c r="J76" s="103">
        <v>3273</v>
      </c>
      <c r="K76" s="104">
        <f t="shared" si="37"/>
        <v>654.6</v>
      </c>
      <c r="L76" s="116">
        <v>5</v>
      </c>
      <c r="M76" s="103">
        <f>F76/V76*60</f>
        <v>2964.2543144949136</v>
      </c>
      <c r="N76" s="104">
        <f>M76/L76</f>
        <v>592.85086289898277</v>
      </c>
      <c r="O76" s="121">
        <f>L76-I76</f>
        <v>0</v>
      </c>
      <c r="P76" s="122">
        <f>N76-K76</f>
        <v>-61.749137101017254</v>
      </c>
      <c r="Q76" s="123">
        <f>N76/K76</f>
        <v>0.90566890146499046</v>
      </c>
      <c r="R76" s="303"/>
      <c r="S76" s="46">
        <v>0.37986111111111109</v>
      </c>
      <c r="T76" s="118">
        <v>0.39116898148148149</v>
      </c>
      <c r="U76" s="109">
        <v>5.5999999999999961</v>
      </c>
      <c r="V76" s="110">
        <v>16.29414850264963</v>
      </c>
      <c r="W76" s="111"/>
      <c r="X76" s="114"/>
      <c r="Y76" s="12"/>
      <c r="Z76" s="196"/>
      <c r="AA76" s="294"/>
      <c r="AB76" s="295"/>
      <c r="AC76" s="12">
        <v>0</v>
      </c>
      <c r="AD76" s="196"/>
      <c r="AE76" s="115">
        <f>M76-J76</f>
        <v>-308.74568550508639</v>
      </c>
      <c r="AF76" s="108">
        <f>M76/J76</f>
        <v>0.90566890146499046</v>
      </c>
      <c r="AG76" s="308"/>
    </row>
    <row r="77" spans="1:33" ht="15.75" customHeight="1">
      <c r="A77" s="311"/>
      <c r="B77" s="98"/>
      <c r="C77" s="292"/>
      <c r="D77" s="293"/>
      <c r="E77" s="99"/>
      <c r="F77" s="100"/>
      <c r="G77" s="101"/>
      <c r="H77" s="13"/>
      <c r="I77" s="102"/>
      <c r="J77" s="103"/>
      <c r="K77" s="104"/>
      <c r="L77" s="105"/>
      <c r="M77" s="103"/>
      <c r="N77" s="104"/>
      <c r="O77" s="106"/>
      <c r="P77" s="107"/>
      <c r="Q77" s="108"/>
      <c r="R77" s="303"/>
      <c r="S77" s="46"/>
      <c r="T77" s="47"/>
      <c r="U77" s="109"/>
      <c r="V77" s="110"/>
      <c r="W77" s="111"/>
      <c r="X77" s="114"/>
      <c r="Y77" s="12"/>
      <c r="Z77" s="196"/>
      <c r="AA77" s="294"/>
      <c r="AB77" s="295"/>
      <c r="AC77" s="12"/>
      <c r="AD77" s="196"/>
      <c r="AE77" s="115"/>
      <c r="AF77" s="108"/>
      <c r="AG77" s="308"/>
    </row>
    <row r="78" spans="1:33" ht="15.75" customHeight="1">
      <c r="A78" s="311"/>
      <c r="B78" s="98"/>
      <c r="C78" s="292"/>
      <c r="D78" s="293"/>
      <c r="E78" s="99"/>
      <c r="F78" s="100"/>
      <c r="G78" s="119"/>
      <c r="H78" s="120"/>
      <c r="I78" s="102"/>
      <c r="J78" s="103"/>
      <c r="K78" s="104"/>
      <c r="L78" s="105"/>
      <c r="M78" s="103"/>
      <c r="N78" s="104"/>
      <c r="O78" s="106"/>
      <c r="P78" s="107"/>
      <c r="Q78" s="108"/>
      <c r="R78" s="303"/>
      <c r="S78" s="46"/>
      <c r="T78" s="118"/>
      <c r="U78" s="109"/>
      <c r="V78" s="110"/>
      <c r="W78" s="111"/>
      <c r="X78" s="114"/>
      <c r="Y78" s="12"/>
      <c r="Z78" s="196"/>
      <c r="AA78" s="294"/>
      <c r="AB78" s="295"/>
      <c r="AC78" s="12"/>
      <c r="AD78" s="196"/>
      <c r="AE78" s="115"/>
      <c r="AF78" s="108"/>
      <c r="AG78" s="308"/>
    </row>
    <row r="79" spans="1:33" ht="15.75" customHeight="1">
      <c r="A79" s="311"/>
      <c r="B79" s="98"/>
      <c r="C79" s="292"/>
      <c r="D79" s="293"/>
      <c r="E79" s="99"/>
      <c r="F79" s="100"/>
      <c r="G79" s="119"/>
      <c r="H79" s="60"/>
      <c r="I79" s="102"/>
      <c r="J79" s="103"/>
      <c r="K79" s="104"/>
      <c r="L79" s="105"/>
      <c r="M79" s="103"/>
      <c r="N79" s="104"/>
      <c r="O79" s="121"/>
      <c r="P79" s="122"/>
      <c r="Q79" s="123"/>
      <c r="R79" s="303"/>
      <c r="S79" s="46"/>
      <c r="T79" s="118"/>
      <c r="U79" s="109"/>
      <c r="V79" s="110"/>
      <c r="W79" s="111"/>
      <c r="X79" s="114"/>
      <c r="Y79" s="12"/>
      <c r="Z79" s="196"/>
      <c r="AA79" s="294"/>
      <c r="AB79" s="295"/>
      <c r="AC79" s="12"/>
      <c r="AD79" s="196"/>
      <c r="AE79" s="115"/>
      <c r="AF79" s="108"/>
      <c r="AG79" s="308"/>
    </row>
    <row r="80" spans="1:33" ht="15.75" customHeight="1">
      <c r="A80" s="311"/>
      <c r="B80" s="98"/>
      <c r="C80" s="292"/>
      <c r="D80" s="293"/>
      <c r="E80" s="99"/>
      <c r="F80" s="100"/>
      <c r="G80" s="119"/>
      <c r="H80" s="60"/>
      <c r="I80" s="102"/>
      <c r="J80" s="103"/>
      <c r="K80" s="104"/>
      <c r="L80" s="116"/>
      <c r="M80" s="103"/>
      <c r="N80" s="104"/>
      <c r="O80" s="121"/>
      <c r="P80" s="122"/>
      <c r="Q80" s="123"/>
      <c r="R80" s="303"/>
      <c r="S80" s="46"/>
      <c r="T80" s="118"/>
      <c r="U80" s="109"/>
      <c r="V80" s="110"/>
      <c r="W80" s="111"/>
      <c r="X80" s="114"/>
      <c r="Y80" s="12"/>
      <c r="Z80" s="196"/>
      <c r="AA80" s="294"/>
      <c r="AB80" s="295"/>
      <c r="AC80" s="12"/>
      <c r="AD80" s="196"/>
      <c r="AE80" s="115"/>
      <c r="AF80" s="108"/>
      <c r="AG80" s="308"/>
    </row>
    <row r="81" spans="1:33" ht="15.75" customHeight="1">
      <c r="A81" s="311"/>
      <c r="B81" s="98"/>
      <c r="C81" s="292"/>
      <c r="D81" s="293"/>
      <c r="E81" s="99"/>
      <c r="F81" s="100"/>
      <c r="G81" s="119"/>
      <c r="H81" s="60"/>
      <c r="I81" s="102"/>
      <c r="J81" s="103"/>
      <c r="K81" s="104"/>
      <c r="L81" s="116"/>
      <c r="M81" s="103"/>
      <c r="N81" s="104"/>
      <c r="O81" s="121"/>
      <c r="P81" s="122"/>
      <c r="Q81" s="123"/>
      <c r="R81" s="303"/>
      <c r="S81" s="46"/>
      <c r="T81" s="118"/>
      <c r="U81" s="109"/>
      <c r="V81" s="110"/>
      <c r="W81" s="111"/>
      <c r="X81" s="125"/>
      <c r="Y81" s="12"/>
      <c r="Z81" s="196"/>
      <c r="AA81" s="294"/>
      <c r="AB81" s="295"/>
      <c r="AC81" s="12"/>
      <c r="AD81" s="196"/>
      <c r="AE81" s="115"/>
      <c r="AF81" s="108"/>
      <c r="AG81" s="308"/>
    </row>
    <row r="82" spans="1:33" ht="15.75" customHeight="1">
      <c r="A82" s="311"/>
      <c r="B82" s="98"/>
      <c r="C82" s="292"/>
      <c r="D82" s="293"/>
      <c r="E82" s="99"/>
      <c r="F82" s="100"/>
      <c r="G82" s="119"/>
      <c r="H82" s="60"/>
      <c r="I82" s="102"/>
      <c r="J82" s="103"/>
      <c r="K82" s="104"/>
      <c r="L82" s="116"/>
      <c r="M82" s="103"/>
      <c r="N82" s="104"/>
      <c r="O82" s="121"/>
      <c r="P82" s="122"/>
      <c r="Q82" s="123"/>
      <c r="R82" s="303"/>
      <c r="S82" s="46"/>
      <c r="T82" s="118"/>
      <c r="U82" s="109"/>
      <c r="V82" s="110"/>
      <c r="W82" s="111"/>
      <c r="X82" s="125"/>
      <c r="Y82" s="12"/>
      <c r="Z82" s="196"/>
      <c r="AA82" s="294"/>
      <c r="AB82" s="295"/>
      <c r="AC82" s="12"/>
      <c r="AD82" s="196"/>
      <c r="AE82" s="115"/>
      <c r="AF82" s="108"/>
      <c r="AG82" s="308"/>
    </row>
    <row r="83" spans="1:33" ht="15.75" customHeight="1">
      <c r="A83" s="311"/>
      <c r="B83" s="98"/>
      <c r="C83" s="292"/>
      <c r="D83" s="293"/>
      <c r="E83" s="99"/>
      <c r="F83" s="100"/>
      <c r="G83" s="119"/>
      <c r="H83" s="60"/>
      <c r="I83" s="102"/>
      <c r="J83" s="103"/>
      <c r="K83" s="104"/>
      <c r="L83" s="116"/>
      <c r="M83" s="103"/>
      <c r="N83" s="104"/>
      <c r="O83" s="121"/>
      <c r="P83" s="122"/>
      <c r="Q83" s="123"/>
      <c r="R83" s="303"/>
      <c r="S83" s="46"/>
      <c r="T83" s="118"/>
      <c r="U83" s="109"/>
      <c r="V83" s="110"/>
      <c r="W83" s="111"/>
      <c r="X83" s="125"/>
      <c r="Y83" s="12"/>
      <c r="Z83" s="196"/>
      <c r="AA83" s="294"/>
      <c r="AB83" s="295"/>
      <c r="AC83" s="12"/>
      <c r="AD83" s="196"/>
      <c r="AE83" s="115"/>
      <c r="AF83" s="108"/>
      <c r="AG83" s="308"/>
    </row>
    <row r="84" spans="1:33" ht="15.75" customHeight="1">
      <c r="A84" s="311"/>
      <c r="B84" s="98"/>
      <c r="C84" s="292"/>
      <c r="D84" s="293"/>
      <c r="E84" s="99"/>
      <c r="F84" s="100"/>
      <c r="G84" s="119"/>
      <c r="H84" s="60"/>
      <c r="I84" s="102"/>
      <c r="J84" s="103"/>
      <c r="K84" s="104"/>
      <c r="L84" s="116"/>
      <c r="M84" s="103"/>
      <c r="N84" s="104"/>
      <c r="O84" s="121"/>
      <c r="P84" s="122"/>
      <c r="Q84" s="123"/>
      <c r="R84" s="303"/>
      <c r="S84" s="46"/>
      <c r="T84" s="118"/>
      <c r="U84" s="109"/>
      <c r="V84" s="110"/>
      <c r="W84" s="111"/>
      <c r="X84" s="125"/>
      <c r="Y84" s="12"/>
      <c r="Z84" s="196"/>
      <c r="AA84" s="294"/>
      <c r="AB84" s="295"/>
      <c r="AC84" s="12"/>
      <c r="AD84" s="196"/>
      <c r="AE84" s="115"/>
      <c r="AF84" s="108"/>
      <c r="AG84" s="308"/>
    </row>
    <row r="85" spans="1:33" ht="15.75" customHeight="1">
      <c r="A85" s="311"/>
      <c r="B85" s="98"/>
      <c r="C85" s="292"/>
      <c r="D85" s="293"/>
      <c r="E85" s="99"/>
      <c r="F85" s="100"/>
      <c r="G85" s="119"/>
      <c r="H85" s="60"/>
      <c r="I85" s="102"/>
      <c r="J85" s="103"/>
      <c r="K85" s="104"/>
      <c r="L85" s="116"/>
      <c r="M85" s="103"/>
      <c r="N85" s="104"/>
      <c r="O85" s="121"/>
      <c r="P85" s="122"/>
      <c r="Q85" s="123"/>
      <c r="R85" s="303"/>
      <c r="S85" s="46"/>
      <c r="T85" s="118"/>
      <c r="U85" s="109"/>
      <c r="V85" s="110"/>
      <c r="W85" s="111"/>
      <c r="X85" s="125"/>
      <c r="Y85" s="12"/>
      <c r="Z85" s="196"/>
      <c r="AA85" s="294"/>
      <c r="AB85" s="295"/>
      <c r="AC85" s="12"/>
      <c r="AD85" s="196"/>
      <c r="AE85" s="115"/>
      <c r="AF85" s="108"/>
      <c r="AG85" s="308"/>
    </row>
    <row r="86" spans="1:33" ht="15.75" customHeight="1">
      <c r="A86" s="311"/>
      <c r="B86" s="98"/>
      <c r="C86" s="292"/>
      <c r="D86" s="293"/>
      <c r="E86" s="99"/>
      <c r="F86" s="100"/>
      <c r="G86" s="119"/>
      <c r="H86" s="60"/>
      <c r="I86" s="102"/>
      <c r="J86" s="103"/>
      <c r="K86" s="104"/>
      <c r="L86" s="116"/>
      <c r="M86" s="103"/>
      <c r="N86" s="104"/>
      <c r="O86" s="121"/>
      <c r="P86" s="122"/>
      <c r="Q86" s="123"/>
      <c r="R86" s="303"/>
      <c r="S86" s="46"/>
      <c r="T86" s="118"/>
      <c r="U86" s="109"/>
      <c r="V86" s="110"/>
      <c r="W86" s="111"/>
      <c r="X86" s="125"/>
      <c r="Y86" s="12"/>
      <c r="Z86" s="196"/>
      <c r="AA86" s="294"/>
      <c r="AB86" s="295"/>
      <c r="AC86" s="12"/>
      <c r="AD86" s="196"/>
      <c r="AE86" s="115"/>
      <c r="AF86" s="108"/>
      <c r="AG86" s="308"/>
    </row>
    <row r="87" spans="1:33" ht="15.75" customHeight="1">
      <c r="A87" s="311"/>
      <c r="B87" s="98"/>
      <c r="C87" s="292"/>
      <c r="D87" s="293"/>
      <c r="E87" s="99"/>
      <c r="F87" s="100"/>
      <c r="G87" s="119"/>
      <c r="H87" s="60"/>
      <c r="I87" s="102"/>
      <c r="J87" s="103"/>
      <c r="K87" s="104"/>
      <c r="L87" s="116"/>
      <c r="M87" s="103"/>
      <c r="N87" s="104"/>
      <c r="O87" s="121"/>
      <c r="P87" s="122"/>
      <c r="Q87" s="123"/>
      <c r="R87" s="303"/>
      <c r="S87" s="46"/>
      <c r="T87" s="118"/>
      <c r="U87" s="109"/>
      <c r="V87" s="110"/>
      <c r="W87" s="111"/>
      <c r="X87" s="125"/>
      <c r="Y87" s="12"/>
      <c r="Z87" s="196"/>
      <c r="AA87" s="294"/>
      <c r="AB87" s="295"/>
      <c r="AC87" s="12"/>
      <c r="AD87" s="196"/>
      <c r="AE87" s="115"/>
      <c r="AF87" s="108"/>
      <c r="AG87" s="308"/>
    </row>
    <row r="88" spans="1:33" ht="15.75" customHeight="1">
      <c r="A88" s="311"/>
      <c r="B88" s="161"/>
      <c r="C88" s="292"/>
      <c r="D88" s="293"/>
      <c r="E88" s="162"/>
      <c r="F88" s="126"/>
      <c r="G88" s="127"/>
      <c r="H88" s="60"/>
      <c r="I88" s="102"/>
      <c r="J88" s="103"/>
      <c r="K88" s="104"/>
      <c r="L88" s="116"/>
      <c r="M88" s="103"/>
      <c r="N88" s="104"/>
      <c r="O88" s="121"/>
      <c r="P88" s="122"/>
      <c r="Q88" s="123"/>
      <c r="R88" s="303"/>
      <c r="S88" s="117"/>
      <c r="T88" s="118"/>
      <c r="U88" s="128"/>
      <c r="V88" s="129"/>
      <c r="W88" s="124"/>
      <c r="X88" s="125"/>
      <c r="Y88" s="12"/>
      <c r="Z88" s="196"/>
      <c r="AA88" s="294"/>
      <c r="AB88" s="295"/>
      <c r="AC88" s="12"/>
      <c r="AD88" s="196"/>
      <c r="AE88" s="163"/>
      <c r="AF88" s="123"/>
      <c r="AG88" s="308"/>
    </row>
    <row r="89" spans="1:33" ht="15.75" customHeight="1" thickBot="1">
      <c r="A89" s="312"/>
      <c r="B89" s="131" t="s">
        <v>115</v>
      </c>
      <c r="C89" s="289"/>
      <c r="D89" s="289"/>
      <c r="E89" s="132"/>
      <c r="F89" s="165"/>
      <c r="G89" s="133"/>
      <c r="H89" s="67"/>
      <c r="I89" s="134">
        <f t="shared" ref="I89:J89" si="40">AVERAGE(I73:I88)</f>
        <v>5.5</v>
      </c>
      <c r="J89" s="135">
        <f t="shared" si="40"/>
        <v>2886.5</v>
      </c>
      <c r="K89" s="136">
        <f t="shared" ref="K89" si="41">J89/I89</f>
        <v>524.81818181818187</v>
      </c>
      <c r="L89" s="134">
        <f t="shared" ref="L89:M89" si="42">AVERAGE(L73:L88)</f>
        <v>5.5</v>
      </c>
      <c r="M89" s="135">
        <f t="shared" si="42"/>
        <v>2612.1400748252086</v>
      </c>
      <c r="N89" s="136">
        <f>M89/L89</f>
        <v>474.93455905912884</v>
      </c>
      <c r="O89" s="137">
        <f>L89-I89</f>
        <v>0</v>
      </c>
      <c r="P89" s="138">
        <f>N89-K89</f>
        <v>-49.883622759053026</v>
      </c>
      <c r="Q89" s="139">
        <f>N89/K89</f>
        <v>0.9049506581760639</v>
      </c>
      <c r="R89" s="304"/>
      <c r="S89" s="140">
        <v>0.16666666666666666</v>
      </c>
      <c r="T89" s="141">
        <v>0.39116898148148149</v>
      </c>
      <c r="U89" s="142"/>
      <c r="V89" s="164"/>
      <c r="W89" s="165"/>
      <c r="X89" s="136"/>
      <c r="Y89" s="177">
        <f>SUM(Y73:Y88)</f>
        <v>0</v>
      </c>
      <c r="Z89" s="178">
        <f>SUM(Z73:Z88)</f>
        <v>0</v>
      </c>
      <c r="AA89" s="290"/>
      <c r="AB89" s="291"/>
      <c r="AC89" s="177">
        <f>SUM(AC73:AC88)</f>
        <v>0</v>
      </c>
      <c r="AD89" s="189">
        <f>SUM(AD73:AD88)</f>
        <v>0</v>
      </c>
      <c r="AE89" s="166">
        <f>M89-J89</f>
        <v>-274.35992517479144</v>
      </c>
      <c r="AF89" s="139">
        <f>M89/J89</f>
        <v>0.9049506581760639</v>
      </c>
      <c r="AG89" s="309"/>
    </row>
    <row r="90" spans="1:33" ht="15.75" customHeight="1">
      <c r="A90" s="296" t="s">
        <v>120</v>
      </c>
      <c r="B90" s="112" t="s">
        <v>189</v>
      </c>
      <c r="C90" s="300" t="s">
        <v>202</v>
      </c>
      <c r="D90" s="301"/>
      <c r="E90" s="145">
        <v>15.51</v>
      </c>
      <c r="F90" s="95">
        <v>2171</v>
      </c>
      <c r="G90" s="146">
        <f t="shared" ref="G90:G91" si="43">E90*F90</f>
        <v>33672.21</v>
      </c>
      <c r="H90" s="147"/>
      <c r="I90" s="148">
        <v>6</v>
      </c>
      <c r="J90" s="149">
        <v>4200</v>
      </c>
      <c r="K90" s="150">
        <f>J90/I90</f>
        <v>700</v>
      </c>
      <c r="L90" s="151">
        <v>6</v>
      </c>
      <c r="M90" s="149">
        <f>F90/V90*60</f>
        <v>3793.0633729415749</v>
      </c>
      <c r="N90" s="150">
        <f>M90/L90</f>
        <v>632.17722882359578</v>
      </c>
      <c r="O90" s="152">
        <f>L90-I90</f>
        <v>0</v>
      </c>
      <c r="P90" s="153">
        <f>N90-K90</f>
        <v>-67.822771176404217</v>
      </c>
      <c r="Q90" s="154">
        <f>N90/K90</f>
        <v>0.90311032689085113</v>
      </c>
      <c r="R90" s="302">
        <f>Q106</f>
        <v>0.90303393802734933</v>
      </c>
      <c r="S90" s="155">
        <v>0.25</v>
      </c>
      <c r="T90" s="156">
        <v>0.27384259259259258</v>
      </c>
      <c r="U90" s="157"/>
      <c r="V90" s="158">
        <v>34.341635557483848</v>
      </c>
      <c r="W90" s="156"/>
      <c r="X90" s="167"/>
      <c r="Y90" s="12"/>
      <c r="Z90" s="196"/>
      <c r="AA90" s="305"/>
      <c r="AB90" s="306"/>
      <c r="AC90" s="12">
        <v>0</v>
      </c>
      <c r="AD90" s="196"/>
      <c r="AE90" s="113">
        <f>M90-J90</f>
        <v>-406.93662705842507</v>
      </c>
      <c r="AF90" s="154">
        <f>M90/J90</f>
        <v>0.90311032689085113</v>
      </c>
      <c r="AG90" s="307">
        <f>AF106</f>
        <v>0.90303393802734921</v>
      </c>
    </row>
    <row r="91" spans="1:33" ht="15.75" customHeight="1">
      <c r="A91" s="297"/>
      <c r="B91" s="98" t="s">
        <v>189</v>
      </c>
      <c r="C91" s="292" t="s">
        <v>203</v>
      </c>
      <c r="D91" s="293"/>
      <c r="E91" s="99">
        <v>15.01</v>
      </c>
      <c r="F91" s="100">
        <v>2228</v>
      </c>
      <c r="G91" s="101">
        <f t="shared" si="43"/>
        <v>33442.28</v>
      </c>
      <c r="H91" s="26"/>
      <c r="I91" s="102">
        <v>6</v>
      </c>
      <c r="J91" s="103">
        <v>4200</v>
      </c>
      <c r="K91" s="104">
        <f t="shared" si="35"/>
        <v>700</v>
      </c>
      <c r="L91" s="105">
        <v>6</v>
      </c>
      <c r="M91" s="103">
        <f>F91/V91*60</f>
        <v>3792.4217064881586</v>
      </c>
      <c r="N91" s="104">
        <f>M91/L91</f>
        <v>632.07028441469311</v>
      </c>
      <c r="O91" s="106">
        <f>L91-I91</f>
        <v>0</v>
      </c>
      <c r="P91" s="107">
        <f>N91-K91</f>
        <v>-67.929715585306894</v>
      </c>
      <c r="Q91" s="108">
        <f>N91/K91</f>
        <v>0.9029575491638473</v>
      </c>
      <c r="R91" s="303"/>
      <c r="S91" s="46">
        <v>0.27777777777777779</v>
      </c>
      <c r="T91" s="47">
        <v>0.30224537037037036</v>
      </c>
      <c r="U91" s="109">
        <v>5.6666666666666998</v>
      </c>
      <c r="V91" s="110">
        <v>35.249244505508791</v>
      </c>
      <c r="W91" s="111"/>
      <c r="X91" s="13"/>
      <c r="Y91" s="12"/>
      <c r="Z91" s="196"/>
      <c r="AA91" s="294"/>
      <c r="AB91" s="295"/>
      <c r="AC91" s="12">
        <v>0</v>
      </c>
      <c r="AD91" s="196"/>
      <c r="AE91" s="115">
        <f>M91-J91</f>
        <v>-407.57829351184137</v>
      </c>
      <c r="AF91" s="108">
        <f>M91/J91</f>
        <v>0.9029575491638473</v>
      </c>
      <c r="AG91" s="308"/>
    </row>
    <row r="92" spans="1:33" ht="15.75" customHeight="1">
      <c r="A92" s="297"/>
      <c r="B92" s="98"/>
      <c r="C92" s="292"/>
      <c r="D92" s="293"/>
      <c r="E92" s="99"/>
      <c r="F92" s="100"/>
      <c r="G92" s="101"/>
      <c r="H92" s="26"/>
      <c r="I92" s="102"/>
      <c r="J92" s="103"/>
      <c r="K92" s="104"/>
      <c r="L92" s="105"/>
      <c r="M92" s="103"/>
      <c r="N92" s="104"/>
      <c r="O92" s="106"/>
      <c r="P92" s="107"/>
      <c r="Q92" s="108"/>
      <c r="R92" s="303"/>
      <c r="S92" s="46"/>
      <c r="T92" s="47"/>
      <c r="U92" s="109"/>
      <c r="V92" s="110"/>
      <c r="W92" s="111"/>
      <c r="X92" s="13"/>
      <c r="Y92" s="12"/>
      <c r="Z92" s="196"/>
      <c r="AA92" s="294"/>
      <c r="AB92" s="295"/>
      <c r="AC92" s="12"/>
      <c r="AD92" s="196"/>
      <c r="AE92" s="115"/>
      <c r="AF92" s="108"/>
      <c r="AG92" s="308"/>
    </row>
    <row r="93" spans="1:33" ht="15.75" customHeight="1">
      <c r="A93" s="297"/>
      <c r="B93" s="98"/>
      <c r="C93" s="292"/>
      <c r="D93" s="293"/>
      <c r="E93" s="99"/>
      <c r="F93" s="100"/>
      <c r="G93" s="101"/>
      <c r="H93" s="26"/>
      <c r="I93" s="102"/>
      <c r="J93" s="103"/>
      <c r="K93" s="104"/>
      <c r="L93" s="105"/>
      <c r="M93" s="103"/>
      <c r="N93" s="104"/>
      <c r="O93" s="106"/>
      <c r="P93" s="107"/>
      <c r="Q93" s="108"/>
      <c r="R93" s="303"/>
      <c r="S93" s="46"/>
      <c r="T93" s="47"/>
      <c r="U93" s="109"/>
      <c r="V93" s="110"/>
      <c r="W93" s="111"/>
      <c r="X93" s="114"/>
      <c r="Y93" s="12"/>
      <c r="Z93" s="196"/>
      <c r="AA93" s="294"/>
      <c r="AB93" s="295"/>
      <c r="AC93" s="12"/>
      <c r="AD93" s="196"/>
      <c r="AE93" s="115"/>
      <c r="AF93" s="108"/>
      <c r="AG93" s="308"/>
    </row>
    <row r="94" spans="1:33" ht="15.75" customHeight="1">
      <c r="A94" s="298"/>
      <c r="B94" s="98"/>
      <c r="C94" s="292"/>
      <c r="D94" s="293"/>
      <c r="E94" s="99"/>
      <c r="F94" s="100"/>
      <c r="G94" s="101"/>
      <c r="H94" s="13"/>
      <c r="I94" s="102"/>
      <c r="J94" s="103"/>
      <c r="K94" s="104"/>
      <c r="L94" s="105"/>
      <c r="M94" s="103"/>
      <c r="N94" s="104"/>
      <c r="O94" s="106"/>
      <c r="P94" s="107"/>
      <c r="Q94" s="108"/>
      <c r="R94" s="303"/>
      <c r="S94" s="46"/>
      <c r="T94" s="47"/>
      <c r="U94" s="109"/>
      <c r="V94" s="110"/>
      <c r="W94" s="111"/>
      <c r="X94" s="13"/>
      <c r="Y94" s="12"/>
      <c r="Z94" s="196"/>
      <c r="AA94" s="294"/>
      <c r="AB94" s="295"/>
      <c r="AC94" s="12"/>
      <c r="AD94" s="196"/>
      <c r="AE94" s="115"/>
      <c r="AF94" s="108"/>
      <c r="AG94" s="308"/>
    </row>
    <row r="95" spans="1:33" ht="15.75" customHeight="1">
      <c r="A95" s="298"/>
      <c r="B95" s="98"/>
      <c r="C95" s="292"/>
      <c r="D95" s="293"/>
      <c r="E95" s="99"/>
      <c r="F95" s="100"/>
      <c r="G95" s="119"/>
      <c r="H95" s="120"/>
      <c r="I95" s="102"/>
      <c r="J95" s="103"/>
      <c r="K95" s="104"/>
      <c r="L95" s="105"/>
      <c r="M95" s="103"/>
      <c r="N95" s="104"/>
      <c r="O95" s="106"/>
      <c r="P95" s="107"/>
      <c r="Q95" s="108"/>
      <c r="R95" s="303"/>
      <c r="S95" s="46"/>
      <c r="T95" s="118"/>
      <c r="U95" s="109"/>
      <c r="V95" s="110"/>
      <c r="W95" s="111"/>
      <c r="X95" s="49"/>
      <c r="Y95" s="12"/>
      <c r="Z95" s="196"/>
      <c r="AA95" s="294"/>
      <c r="AB95" s="295"/>
      <c r="AC95" s="12"/>
      <c r="AD95" s="196"/>
      <c r="AE95" s="115"/>
      <c r="AF95" s="108"/>
      <c r="AG95" s="308"/>
    </row>
    <row r="96" spans="1:33" ht="15.75" customHeight="1">
      <c r="A96" s="298"/>
      <c r="B96" s="98"/>
      <c r="C96" s="292"/>
      <c r="D96" s="293"/>
      <c r="E96" s="99"/>
      <c r="F96" s="100"/>
      <c r="G96" s="119"/>
      <c r="H96" s="60"/>
      <c r="I96" s="102"/>
      <c r="J96" s="103"/>
      <c r="K96" s="104"/>
      <c r="L96" s="105"/>
      <c r="M96" s="103"/>
      <c r="N96" s="104"/>
      <c r="O96" s="121"/>
      <c r="P96" s="122"/>
      <c r="Q96" s="123"/>
      <c r="R96" s="303"/>
      <c r="S96" s="46"/>
      <c r="T96" s="118"/>
      <c r="U96" s="109"/>
      <c r="V96" s="110"/>
      <c r="W96" s="111"/>
      <c r="X96" s="114"/>
      <c r="Y96" s="12"/>
      <c r="Z96" s="196"/>
      <c r="AA96" s="294"/>
      <c r="AB96" s="295"/>
      <c r="AC96" s="12"/>
      <c r="AD96" s="196"/>
      <c r="AE96" s="115"/>
      <c r="AF96" s="108"/>
      <c r="AG96" s="308"/>
    </row>
    <row r="97" spans="1:33" ht="15.75" customHeight="1">
      <c r="A97" s="298"/>
      <c r="B97" s="98"/>
      <c r="C97" s="292"/>
      <c r="D97" s="293"/>
      <c r="E97" s="99"/>
      <c r="F97" s="100"/>
      <c r="G97" s="119"/>
      <c r="H97" s="60"/>
      <c r="I97" s="102"/>
      <c r="J97" s="103"/>
      <c r="K97" s="104"/>
      <c r="L97" s="116"/>
      <c r="M97" s="103"/>
      <c r="N97" s="104"/>
      <c r="O97" s="121"/>
      <c r="P97" s="122"/>
      <c r="Q97" s="123"/>
      <c r="R97" s="303"/>
      <c r="S97" s="46"/>
      <c r="T97" s="118"/>
      <c r="U97" s="109"/>
      <c r="V97" s="110"/>
      <c r="W97" s="111"/>
      <c r="X97" s="114"/>
      <c r="Y97" s="12"/>
      <c r="Z97" s="196"/>
      <c r="AA97" s="294"/>
      <c r="AB97" s="295"/>
      <c r="AC97" s="12"/>
      <c r="AD97" s="196"/>
      <c r="AE97" s="115"/>
      <c r="AF97" s="108"/>
      <c r="AG97" s="308"/>
    </row>
    <row r="98" spans="1:33" ht="15.75" customHeight="1">
      <c r="A98" s="298"/>
      <c r="B98" s="98"/>
      <c r="C98" s="292"/>
      <c r="D98" s="293"/>
      <c r="E98" s="99"/>
      <c r="F98" s="100"/>
      <c r="G98" s="119"/>
      <c r="H98" s="60"/>
      <c r="I98" s="102"/>
      <c r="J98" s="103"/>
      <c r="K98" s="104"/>
      <c r="L98" s="116"/>
      <c r="M98" s="103"/>
      <c r="N98" s="104"/>
      <c r="O98" s="121"/>
      <c r="P98" s="122"/>
      <c r="Q98" s="123"/>
      <c r="R98" s="303"/>
      <c r="S98" s="117"/>
      <c r="T98" s="118"/>
      <c r="U98" s="109"/>
      <c r="V98" s="129"/>
      <c r="W98" s="111"/>
      <c r="X98" s="114"/>
      <c r="Y98" s="12"/>
      <c r="Z98" s="196"/>
      <c r="AA98" s="294"/>
      <c r="AB98" s="295"/>
      <c r="AC98" s="12"/>
      <c r="AD98" s="196"/>
      <c r="AE98" s="115"/>
      <c r="AF98" s="108"/>
      <c r="AG98" s="308"/>
    </row>
    <row r="99" spans="1:33" ht="15.75" customHeight="1">
      <c r="A99" s="298"/>
      <c r="B99" s="98"/>
      <c r="C99" s="292"/>
      <c r="D99" s="293"/>
      <c r="E99" s="99"/>
      <c r="F99" s="100"/>
      <c r="G99" s="119"/>
      <c r="H99" s="60"/>
      <c r="I99" s="102"/>
      <c r="J99" s="103"/>
      <c r="K99" s="104"/>
      <c r="L99" s="116"/>
      <c r="M99" s="103"/>
      <c r="N99" s="104"/>
      <c r="O99" s="121"/>
      <c r="P99" s="122"/>
      <c r="Q99" s="123"/>
      <c r="R99" s="303"/>
      <c r="S99" s="117"/>
      <c r="T99" s="118"/>
      <c r="U99" s="109"/>
      <c r="V99" s="129"/>
      <c r="W99" s="124"/>
      <c r="X99" s="125"/>
      <c r="Y99" s="12"/>
      <c r="Z99" s="196"/>
      <c r="AA99" s="294"/>
      <c r="AB99" s="295"/>
      <c r="AC99" s="12"/>
      <c r="AD99" s="196"/>
      <c r="AE99" s="115"/>
      <c r="AF99" s="108"/>
      <c r="AG99" s="308"/>
    </row>
    <row r="100" spans="1:33" ht="15.75" customHeight="1">
      <c r="A100" s="298"/>
      <c r="B100" s="98"/>
      <c r="C100" s="292"/>
      <c r="D100" s="293"/>
      <c r="E100" s="99"/>
      <c r="F100" s="100"/>
      <c r="G100" s="119"/>
      <c r="H100" s="60"/>
      <c r="I100" s="102"/>
      <c r="J100" s="103"/>
      <c r="K100" s="104"/>
      <c r="L100" s="116"/>
      <c r="M100" s="103"/>
      <c r="N100" s="104"/>
      <c r="O100" s="121"/>
      <c r="P100" s="122"/>
      <c r="Q100" s="123"/>
      <c r="R100" s="303"/>
      <c r="S100" s="117"/>
      <c r="T100" s="118"/>
      <c r="U100" s="109"/>
      <c r="V100" s="129"/>
      <c r="W100" s="124"/>
      <c r="X100" s="125"/>
      <c r="Y100" s="12"/>
      <c r="Z100" s="196"/>
      <c r="AA100" s="294"/>
      <c r="AB100" s="295"/>
      <c r="AC100" s="12"/>
      <c r="AD100" s="196"/>
      <c r="AE100" s="115"/>
      <c r="AF100" s="108"/>
      <c r="AG100" s="308"/>
    </row>
    <row r="101" spans="1:33" ht="15.75" customHeight="1">
      <c r="A101" s="298"/>
      <c r="B101" s="98"/>
      <c r="C101" s="292"/>
      <c r="D101" s="293"/>
      <c r="E101" s="99"/>
      <c r="F101" s="100"/>
      <c r="G101" s="119"/>
      <c r="H101" s="60"/>
      <c r="I101" s="102"/>
      <c r="J101" s="103"/>
      <c r="K101" s="104"/>
      <c r="L101" s="116"/>
      <c r="M101" s="103"/>
      <c r="N101" s="104"/>
      <c r="O101" s="121"/>
      <c r="P101" s="122"/>
      <c r="Q101" s="123"/>
      <c r="R101" s="303"/>
      <c r="S101" s="117"/>
      <c r="T101" s="118"/>
      <c r="U101" s="109"/>
      <c r="V101" s="129"/>
      <c r="W101" s="124"/>
      <c r="X101" s="125"/>
      <c r="Y101" s="12"/>
      <c r="Z101" s="196"/>
      <c r="AA101" s="294"/>
      <c r="AB101" s="295"/>
      <c r="AC101" s="12"/>
      <c r="AD101" s="196"/>
      <c r="AE101" s="115"/>
      <c r="AF101" s="108"/>
      <c r="AG101" s="308"/>
    </row>
    <row r="102" spans="1:33" ht="15.75" customHeight="1">
      <c r="A102" s="298"/>
      <c r="B102" s="98"/>
      <c r="C102" s="292"/>
      <c r="D102" s="293"/>
      <c r="E102" s="99"/>
      <c r="F102" s="100"/>
      <c r="G102" s="119"/>
      <c r="H102" s="60"/>
      <c r="I102" s="102"/>
      <c r="J102" s="103"/>
      <c r="K102" s="104"/>
      <c r="L102" s="116"/>
      <c r="M102" s="103"/>
      <c r="N102" s="104"/>
      <c r="O102" s="121"/>
      <c r="P102" s="122"/>
      <c r="Q102" s="123"/>
      <c r="R102" s="303"/>
      <c r="S102" s="117"/>
      <c r="T102" s="118"/>
      <c r="U102" s="109"/>
      <c r="V102" s="129"/>
      <c r="W102" s="124"/>
      <c r="X102" s="125"/>
      <c r="Y102" s="12"/>
      <c r="Z102" s="196"/>
      <c r="AA102" s="294"/>
      <c r="AB102" s="295"/>
      <c r="AC102" s="12"/>
      <c r="AD102" s="196"/>
      <c r="AE102" s="115"/>
      <c r="AF102" s="108"/>
      <c r="AG102" s="308"/>
    </row>
    <row r="103" spans="1:33" ht="15.75" customHeight="1">
      <c r="A103" s="298"/>
      <c r="B103" s="98"/>
      <c r="C103" s="292"/>
      <c r="D103" s="293"/>
      <c r="E103" s="99"/>
      <c r="F103" s="100"/>
      <c r="G103" s="119"/>
      <c r="H103" s="60"/>
      <c r="I103" s="102"/>
      <c r="J103" s="103"/>
      <c r="K103" s="104"/>
      <c r="L103" s="116"/>
      <c r="M103" s="103"/>
      <c r="N103" s="104"/>
      <c r="O103" s="121"/>
      <c r="P103" s="122"/>
      <c r="Q103" s="123"/>
      <c r="R103" s="303"/>
      <c r="S103" s="117"/>
      <c r="T103" s="118"/>
      <c r="U103" s="109"/>
      <c r="V103" s="129"/>
      <c r="W103" s="124"/>
      <c r="X103" s="125"/>
      <c r="Y103" s="12"/>
      <c r="Z103" s="196"/>
      <c r="AA103" s="294"/>
      <c r="AB103" s="295"/>
      <c r="AC103" s="12"/>
      <c r="AD103" s="196"/>
      <c r="AE103" s="115"/>
      <c r="AF103" s="108"/>
      <c r="AG103" s="308"/>
    </row>
    <row r="104" spans="1:33" ht="15.75" customHeight="1">
      <c r="A104" s="298"/>
      <c r="B104" s="98"/>
      <c r="C104" s="292"/>
      <c r="D104" s="293"/>
      <c r="E104" s="99"/>
      <c r="F104" s="100"/>
      <c r="G104" s="119"/>
      <c r="H104" s="60"/>
      <c r="I104" s="102"/>
      <c r="J104" s="103"/>
      <c r="K104" s="104"/>
      <c r="L104" s="116"/>
      <c r="M104" s="103"/>
      <c r="N104" s="104"/>
      <c r="O104" s="121"/>
      <c r="P104" s="122"/>
      <c r="Q104" s="123"/>
      <c r="R104" s="303"/>
      <c r="S104" s="117"/>
      <c r="T104" s="118"/>
      <c r="U104" s="109"/>
      <c r="V104" s="129"/>
      <c r="W104" s="124"/>
      <c r="X104" s="125"/>
      <c r="Y104" s="12"/>
      <c r="Z104" s="196"/>
      <c r="AA104" s="294"/>
      <c r="AB104" s="295"/>
      <c r="AC104" s="12"/>
      <c r="AD104" s="196"/>
      <c r="AE104" s="115"/>
      <c r="AF104" s="108"/>
      <c r="AG104" s="308"/>
    </row>
    <row r="105" spans="1:33" ht="15.75" customHeight="1">
      <c r="A105" s="298"/>
      <c r="B105" s="98"/>
      <c r="C105" s="292"/>
      <c r="D105" s="293"/>
      <c r="E105" s="168"/>
      <c r="F105" s="100"/>
      <c r="G105" s="127"/>
      <c r="H105" s="60"/>
      <c r="I105" s="102"/>
      <c r="J105" s="103"/>
      <c r="K105" s="104"/>
      <c r="L105" s="116"/>
      <c r="M105" s="103"/>
      <c r="N105" s="104"/>
      <c r="O105" s="121"/>
      <c r="P105" s="122"/>
      <c r="Q105" s="123"/>
      <c r="R105" s="303"/>
      <c r="S105" s="117"/>
      <c r="T105" s="118"/>
      <c r="U105" s="128"/>
      <c r="V105" s="129"/>
      <c r="W105" s="124"/>
      <c r="X105" s="125"/>
      <c r="Y105" s="12"/>
      <c r="Z105" s="196"/>
      <c r="AA105" s="294"/>
      <c r="AB105" s="295"/>
      <c r="AC105" s="12"/>
      <c r="AD105" s="196"/>
      <c r="AE105" s="163"/>
      <c r="AF105" s="123"/>
      <c r="AG105" s="308"/>
    </row>
    <row r="106" spans="1:33" ht="15.75" customHeight="1" thickBot="1">
      <c r="A106" s="299"/>
      <c r="B106" s="131" t="s">
        <v>115</v>
      </c>
      <c r="C106" s="289"/>
      <c r="D106" s="289"/>
      <c r="E106" s="132"/>
      <c r="F106" s="165"/>
      <c r="G106" s="133"/>
      <c r="H106" s="67"/>
      <c r="I106" s="134">
        <f t="shared" ref="I106:J106" si="44">AVERAGE(I90:I105)</f>
        <v>6</v>
      </c>
      <c r="J106" s="135">
        <f t="shared" si="44"/>
        <v>4200</v>
      </c>
      <c r="K106" s="136">
        <f t="shared" ref="K106" si="45">J106/I106</f>
        <v>700</v>
      </c>
      <c r="L106" s="134">
        <f t="shared" ref="L106:M106" si="46">AVERAGE(L90:L105)</f>
        <v>6</v>
      </c>
      <c r="M106" s="135">
        <f t="shared" si="46"/>
        <v>3792.7425397148668</v>
      </c>
      <c r="N106" s="136">
        <f>M106/L106</f>
        <v>632.1237566191445</v>
      </c>
      <c r="O106" s="137">
        <f>L106-I106</f>
        <v>0</v>
      </c>
      <c r="P106" s="138">
        <f>N106-K106</f>
        <v>-67.876243380855499</v>
      </c>
      <c r="Q106" s="139">
        <f>N106/K106</f>
        <v>0.90303393802734933</v>
      </c>
      <c r="R106" s="304"/>
      <c r="S106" s="140">
        <v>0.25</v>
      </c>
      <c r="T106" s="141">
        <v>0.30224537037037036</v>
      </c>
      <c r="U106" s="142"/>
      <c r="V106" s="164"/>
      <c r="W106" s="165"/>
      <c r="X106" s="136"/>
      <c r="Y106" s="177">
        <f>SUM(Y90:Y105)</f>
        <v>0</v>
      </c>
      <c r="Z106" s="178">
        <f>SUM(Z90:Z105)</f>
        <v>0</v>
      </c>
      <c r="AA106" s="290"/>
      <c r="AB106" s="291"/>
      <c r="AC106" s="177">
        <f>SUM(AC90:AC105)</f>
        <v>0</v>
      </c>
      <c r="AD106" s="189">
        <f>SUM(AD90:AD105)</f>
        <v>0</v>
      </c>
      <c r="AE106" s="166">
        <f>M106-J106</f>
        <v>-407.25746028513322</v>
      </c>
      <c r="AF106" s="139">
        <f>M106/J106</f>
        <v>0.90303393802734921</v>
      </c>
      <c r="AG106" s="309"/>
    </row>
    <row r="107" spans="1:33" ht="15.75" customHeight="1">
      <c r="A107" s="310" t="s">
        <v>190</v>
      </c>
      <c r="B107" s="144" t="s">
        <v>169</v>
      </c>
      <c r="C107" s="300" t="s">
        <v>199</v>
      </c>
      <c r="D107" s="301"/>
      <c r="E107" s="145">
        <v>58.17</v>
      </c>
      <c r="F107" s="95">
        <v>1561</v>
      </c>
      <c r="G107" s="146">
        <f t="shared" ref="G107:G109" si="47">E107*F107</f>
        <v>90803.37000000001</v>
      </c>
      <c r="H107" s="147"/>
      <c r="I107" s="148">
        <v>18</v>
      </c>
      <c r="J107" s="149">
        <v>2000</v>
      </c>
      <c r="K107" s="150">
        <f>J107/I107</f>
        <v>111.11111111111111</v>
      </c>
      <c r="L107" s="151">
        <v>17</v>
      </c>
      <c r="M107" s="149">
        <f>F107/V107*60</f>
        <v>1805.8</v>
      </c>
      <c r="N107" s="150">
        <f>M107/L107</f>
        <v>106.2235294117647</v>
      </c>
      <c r="O107" s="152">
        <f>L107-I107</f>
        <v>-1</v>
      </c>
      <c r="P107" s="153">
        <f>N107-K107</f>
        <v>-4.8875816993464127</v>
      </c>
      <c r="Q107" s="154">
        <f>N107/K107</f>
        <v>0.95601176470588234</v>
      </c>
      <c r="R107" s="302">
        <f>Q123</f>
        <v>0.95133988095238087</v>
      </c>
      <c r="S107" s="155">
        <v>0.70833333333333337</v>
      </c>
      <c r="T107" s="156">
        <v>0.74434027777777778</v>
      </c>
      <c r="U107" s="157"/>
      <c r="V107" s="158">
        <v>51.866208882489751</v>
      </c>
      <c r="W107" s="156"/>
      <c r="X107" s="167"/>
      <c r="Y107" s="194"/>
      <c r="Z107" s="195"/>
      <c r="AA107" s="305"/>
      <c r="AB107" s="306"/>
      <c r="AC107" s="194">
        <v>1</v>
      </c>
      <c r="AD107" s="195"/>
      <c r="AE107" s="113">
        <f>M107-J107</f>
        <v>-194.20000000000005</v>
      </c>
      <c r="AF107" s="154">
        <f>M107/J107</f>
        <v>0.90289999999999992</v>
      </c>
      <c r="AG107" s="307">
        <f>AF123</f>
        <v>0.9029666666666667</v>
      </c>
    </row>
    <row r="108" spans="1:33" ht="15.75" customHeight="1">
      <c r="A108" s="311"/>
      <c r="B108" s="161" t="s">
        <v>169</v>
      </c>
      <c r="C108" s="292" t="s">
        <v>191</v>
      </c>
      <c r="D108" s="293"/>
      <c r="E108" s="99">
        <v>50.67</v>
      </c>
      <c r="F108" s="100">
        <v>1679</v>
      </c>
      <c r="G108" s="101">
        <f t="shared" si="47"/>
        <v>85074.930000000008</v>
      </c>
      <c r="H108" s="26"/>
      <c r="I108" s="102">
        <v>20</v>
      </c>
      <c r="J108" s="103">
        <v>2000</v>
      </c>
      <c r="K108" s="104">
        <f t="shared" ref="K108:K109" si="48">J108/I108</f>
        <v>100</v>
      </c>
      <c r="L108" s="105">
        <v>19</v>
      </c>
      <c r="M108" s="103">
        <f>F108/V108*60</f>
        <v>1805.6000000000001</v>
      </c>
      <c r="N108" s="104">
        <f>M108/L108</f>
        <v>95.03157894736843</v>
      </c>
      <c r="O108" s="106">
        <f>L108-I108</f>
        <v>-1</v>
      </c>
      <c r="P108" s="107">
        <f>N108-K108</f>
        <v>-4.9684210526315695</v>
      </c>
      <c r="Q108" s="108">
        <f>N108/K108</f>
        <v>0.95031578947368434</v>
      </c>
      <c r="R108" s="303"/>
      <c r="S108" s="46">
        <v>0.74722222222222223</v>
      </c>
      <c r="T108" s="47">
        <v>0.78596064814814814</v>
      </c>
      <c r="U108" s="109">
        <v>5</v>
      </c>
      <c r="V108" s="110">
        <v>55.793088170137345</v>
      </c>
      <c r="W108" s="111"/>
      <c r="X108" s="114"/>
      <c r="Y108" s="12"/>
      <c r="Z108" s="196"/>
      <c r="AA108" s="294"/>
      <c r="AB108" s="295"/>
      <c r="AC108" s="12">
        <v>1</v>
      </c>
      <c r="AD108" s="196"/>
      <c r="AE108" s="115">
        <f>M108-J108</f>
        <v>-194.39999999999986</v>
      </c>
      <c r="AF108" s="108">
        <f>M108/J108</f>
        <v>0.90280000000000005</v>
      </c>
      <c r="AG108" s="308"/>
    </row>
    <row r="109" spans="1:33" ht="15.75" customHeight="1">
      <c r="A109" s="311"/>
      <c r="B109" s="161" t="s">
        <v>169</v>
      </c>
      <c r="C109" s="292" t="s">
        <v>210</v>
      </c>
      <c r="D109" s="293"/>
      <c r="E109" s="99">
        <v>57.3</v>
      </c>
      <c r="F109" s="100">
        <v>1545</v>
      </c>
      <c r="G109" s="101">
        <f t="shared" si="47"/>
        <v>88528.5</v>
      </c>
      <c r="H109" s="26"/>
      <c r="I109" s="102">
        <v>21</v>
      </c>
      <c r="J109" s="103">
        <v>2000</v>
      </c>
      <c r="K109" s="104">
        <f t="shared" si="48"/>
        <v>95.238095238095241</v>
      </c>
      <c r="L109" s="105">
        <v>20</v>
      </c>
      <c r="M109" s="103">
        <f>F109/V109*60</f>
        <v>1806.4</v>
      </c>
      <c r="N109" s="104">
        <f>M109/L109</f>
        <v>90.320000000000007</v>
      </c>
      <c r="O109" s="106">
        <f>L109-I109</f>
        <v>-1</v>
      </c>
      <c r="P109" s="107">
        <f>N109-K109</f>
        <v>-4.9180952380952334</v>
      </c>
      <c r="Q109" s="108">
        <f>N109/K109</f>
        <v>0.94836000000000009</v>
      </c>
      <c r="R109" s="303"/>
      <c r="S109" s="46">
        <v>0.78888888888888886</v>
      </c>
      <c r="T109" s="47">
        <v>0.82452546296296292</v>
      </c>
      <c r="U109" s="109">
        <v>5</v>
      </c>
      <c r="V109" s="110">
        <v>51.317537643932681</v>
      </c>
      <c r="W109" s="111"/>
      <c r="X109" s="114"/>
      <c r="Y109" s="12"/>
      <c r="Z109" s="196"/>
      <c r="AA109" s="294"/>
      <c r="AB109" s="295"/>
      <c r="AC109" s="12">
        <v>1</v>
      </c>
      <c r="AD109" s="196"/>
      <c r="AE109" s="115">
        <f>M109-J109</f>
        <v>-193.59999999999991</v>
      </c>
      <c r="AF109" s="108">
        <f>M109/J109</f>
        <v>0.9032</v>
      </c>
      <c r="AG109" s="308"/>
    </row>
    <row r="110" spans="1:33" ht="15.75" customHeight="1">
      <c r="A110" s="311"/>
      <c r="B110" s="161"/>
      <c r="C110" s="292"/>
      <c r="D110" s="293"/>
      <c r="E110" s="99"/>
      <c r="F110" s="100"/>
      <c r="G110" s="101"/>
      <c r="H110" s="26"/>
      <c r="I110" s="102"/>
      <c r="J110" s="103"/>
      <c r="K110" s="104"/>
      <c r="L110" s="105"/>
      <c r="M110" s="103"/>
      <c r="N110" s="104"/>
      <c r="O110" s="106"/>
      <c r="P110" s="107"/>
      <c r="Q110" s="108"/>
      <c r="R110" s="303"/>
      <c r="S110" s="46"/>
      <c r="T110" s="47"/>
      <c r="U110" s="109"/>
      <c r="V110" s="110"/>
      <c r="W110" s="111"/>
      <c r="X110" s="114"/>
      <c r="Y110" s="12"/>
      <c r="Z110" s="196"/>
      <c r="AA110" s="294"/>
      <c r="AB110" s="295"/>
      <c r="AC110" s="12"/>
      <c r="AD110" s="196"/>
      <c r="AE110" s="115"/>
      <c r="AF110" s="108"/>
      <c r="AG110" s="308"/>
    </row>
    <row r="111" spans="1:33" ht="15.75" customHeight="1">
      <c r="A111" s="311"/>
      <c r="B111" s="161"/>
      <c r="C111" s="292"/>
      <c r="D111" s="293"/>
      <c r="E111" s="99"/>
      <c r="F111" s="100"/>
      <c r="G111" s="101"/>
      <c r="H111" s="13"/>
      <c r="I111" s="102"/>
      <c r="J111" s="103"/>
      <c r="K111" s="104"/>
      <c r="L111" s="105"/>
      <c r="M111" s="103"/>
      <c r="N111" s="104"/>
      <c r="O111" s="106"/>
      <c r="P111" s="107"/>
      <c r="Q111" s="108"/>
      <c r="R111" s="303"/>
      <c r="S111" s="46"/>
      <c r="T111" s="47"/>
      <c r="U111" s="109"/>
      <c r="V111" s="110"/>
      <c r="W111" s="111"/>
      <c r="X111" s="114"/>
      <c r="Y111" s="12"/>
      <c r="Z111" s="196"/>
      <c r="AA111" s="294"/>
      <c r="AB111" s="295"/>
      <c r="AC111" s="12"/>
      <c r="AD111" s="196"/>
      <c r="AE111" s="115"/>
      <c r="AF111" s="108"/>
      <c r="AG111" s="308"/>
    </row>
    <row r="112" spans="1:33" ht="15.75" customHeight="1">
      <c r="A112" s="311"/>
      <c r="B112" s="161"/>
      <c r="C112" s="292"/>
      <c r="D112" s="293"/>
      <c r="E112" s="99"/>
      <c r="F112" s="100"/>
      <c r="G112" s="119"/>
      <c r="H112" s="120"/>
      <c r="I112" s="102"/>
      <c r="J112" s="103"/>
      <c r="K112" s="104"/>
      <c r="L112" s="105"/>
      <c r="M112" s="103"/>
      <c r="N112" s="104"/>
      <c r="O112" s="106"/>
      <c r="P112" s="107"/>
      <c r="Q112" s="108"/>
      <c r="R112" s="303"/>
      <c r="S112" s="46"/>
      <c r="T112" s="118"/>
      <c r="U112" s="109"/>
      <c r="V112" s="110"/>
      <c r="W112" s="111"/>
      <c r="X112" s="114"/>
      <c r="Y112" s="12"/>
      <c r="Z112" s="196"/>
      <c r="AA112" s="294"/>
      <c r="AB112" s="295"/>
      <c r="AC112" s="12"/>
      <c r="AD112" s="196"/>
      <c r="AE112" s="115"/>
      <c r="AF112" s="108"/>
      <c r="AG112" s="308"/>
    </row>
    <row r="113" spans="1:33" ht="15.75" customHeight="1">
      <c r="A113" s="311"/>
      <c r="B113" s="161"/>
      <c r="C113" s="292"/>
      <c r="D113" s="293"/>
      <c r="E113" s="99"/>
      <c r="F113" s="100"/>
      <c r="G113" s="119"/>
      <c r="H113" s="60"/>
      <c r="I113" s="102"/>
      <c r="J113" s="103"/>
      <c r="K113" s="104"/>
      <c r="L113" s="105"/>
      <c r="M113" s="103"/>
      <c r="N113" s="104"/>
      <c r="O113" s="121"/>
      <c r="P113" s="122"/>
      <c r="Q113" s="123"/>
      <c r="R113" s="303"/>
      <c r="S113" s="117"/>
      <c r="T113" s="118"/>
      <c r="U113" s="109"/>
      <c r="V113" s="110"/>
      <c r="W113" s="118"/>
      <c r="X113" s="187"/>
      <c r="Y113" s="12"/>
      <c r="Z113" s="196"/>
      <c r="AA113" s="294"/>
      <c r="AB113" s="295"/>
      <c r="AC113" s="12"/>
      <c r="AD113" s="196"/>
      <c r="AE113" s="115"/>
      <c r="AF113" s="108"/>
      <c r="AG113" s="308"/>
    </row>
    <row r="114" spans="1:33" ht="15.75" customHeight="1">
      <c r="A114" s="311"/>
      <c r="B114" s="161"/>
      <c r="C114" s="292"/>
      <c r="D114" s="293"/>
      <c r="E114" s="99"/>
      <c r="F114" s="100"/>
      <c r="G114" s="119"/>
      <c r="H114" s="60"/>
      <c r="I114" s="102"/>
      <c r="J114" s="103"/>
      <c r="K114" s="104"/>
      <c r="L114" s="116"/>
      <c r="M114" s="103"/>
      <c r="N114" s="104"/>
      <c r="O114" s="121"/>
      <c r="P114" s="122"/>
      <c r="Q114" s="123"/>
      <c r="R114" s="303"/>
      <c r="S114" s="117"/>
      <c r="T114" s="118"/>
      <c r="U114" s="109"/>
      <c r="V114" s="110"/>
      <c r="W114" s="118"/>
      <c r="X114" s="187"/>
      <c r="Y114" s="12"/>
      <c r="Z114" s="196"/>
      <c r="AA114" s="294"/>
      <c r="AB114" s="295"/>
      <c r="AC114" s="12"/>
      <c r="AD114" s="196"/>
      <c r="AE114" s="115"/>
      <c r="AF114" s="108"/>
      <c r="AG114" s="308"/>
    </row>
    <row r="115" spans="1:33" ht="15.75" customHeight="1">
      <c r="A115" s="311"/>
      <c r="B115" s="161"/>
      <c r="C115" s="292"/>
      <c r="D115" s="293"/>
      <c r="E115" s="99"/>
      <c r="F115" s="100"/>
      <c r="G115" s="119"/>
      <c r="H115" s="60"/>
      <c r="I115" s="102"/>
      <c r="J115" s="103"/>
      <c r="K115" s="104"/>
      <c r="L115" s="116"/>
      <c r="M115" s="103"/>
      <c r="N115" s="104"/>
      <c r="O115" s="121"/>
      <c r="P115" s="122"/>
      <c r="Q115" s="123"/>
      <c r="R115" s="303"/>
      <c r="S115" s="117"/>
      <c r="T115" s="118"/>
      <c r="U115" s="109"/>
      <c r="V115" s="110"/>
      <c r="W115" s="118"/>
      <c r="X115" s="187"/>
      <c r="Y115" s="12"/>
      <c r="Z115" s="196"/>
      <c r="AA115" s="294"/>
      <c r="AB115" s="295"/>
      <c r="AC115" s="12"/>
      <c r="AD115" s="196"/>
      <c r="AE115" s="115"/>
      <c r="AF115" s="108"/>
      <c r="AG115" s="308"/>
    </row>
    <row r="116" spans="1:33" ht="15.75" customHeight="1">
      <c r="A116" s="311"/>
      <c r="B116" s="161"/>
      <c r="C116" s="292"/>
      <c r="D116" s="293"/>
      <c r="E116" s="99"/>
      <c r="F116" s="100"/>
      <c r="G116" s="119"/>
      <c r="H116" s="60"/>
      <c r="I116" s="102"/>
      <c r="J116" s="103"/>
      <c r="K116" s="104"/>
      <c r="L116" s="116"/>
      <c r="M116" s="103"/>
      <c r="N116" s="104"/>
      <c r="O116" s="121"/>
      <c r="P116" s="122"/>
      <c r="Q116" s="123"/>
      <c r="R116" s="303"/>
      <c r="S116" s="117"/>
      <c r="T116" s="118"/>
      <c r="U116" s="109"/>
      <c r="V116" s="110"/>
      <c r="W116" s="118"/>
      <c r="X116" s="187"/>
      <c r="Y116" s="12"/>
      <c r="Z116" s="196"/>
      <c r="AA116" s="294"/>
      <c r="AB116" s="295"/>
      <c r="AC116" s="12"/>
      <c r="AD116" s="196"/>
      <c r="AE116" s="115"/>
      <c r="AF116" s="108"/>
      <c r="AG116" s="308"/>
    </row>
    <row r="117" spans="1:33" ht="15.75" customHeight="1">
      <c r="A117" s="311"/>
      <c r="B117" s="161"/>
      <c r="C117" s="292"/>
      <c r="D117" s="293"/>
      <c r="E117" s="99"/>
      <c r="F117" s="100"/>
      <c r="G117" s="119"/>
      <c r="H117" s="60"/>
      <c r="I117" s="102"/>
      <c r="J117" s="103"/>
      <c r="K117" s="104"/>
      <c r="L117" s="116"/>
      <c r="M117" s="103"/>
      <c r="N117" s="104"/>
      <c r="O117" s="121"/>
      <c r="P117" s="122"/>
      <c r="Q117" s="123"/>
      <c r="R117" s="303"/>
      <c r="S117" s="117"/>
      <c r="T117" s="118"/>
      <c r="U117" s="109"/>
      <c r="V117" s="110"/>
      <c r="W117" s="118"/>
      <c r="X117" s="187"/>
      <c r="Y117" s="12"/>
      <c r="Z117" s="196"/>
      <c r="AA117" s="294"/>
      <c r="AB117" s="295"/>
      <c r="AC117" s="12"/>
      <c r="AD117" s="196"/>
      <c r="AE117" s="115"/>
      <c r="AF117" s="108"/>
      <c r="AG117" s="308"/>
    </row>
    <row r="118" spans="1:33" ht="15.75" customHeight="1">
      <c r="A118" s="311"/>
      <c r="B118" s="161"/>
      <c r="C118" s="292"/>
      <c r="D118" s="293"/>
      <c r="E118" s="99"/>
      <c r="F118" s="100"/>
      <c r="G118" s="119"/>
      <c r="H118" s="60"/>
      <c r="I118" s="102"/>
      <c r="J118" s="103"/>
      <c r="K118" s="104"/>
      <c r="L118" s="116"/>
      <c r="M118" s="103"/>
      <c r="N118" s="104"/>
      <c r="O118" s="121"/>
      <c r="P118" s="122"/>
      <c r="Q118" s="123"/>
      <c r="R118" s="303"/>
      <c r="S118" s="117"/>
      <c r="T118" s="118"/>
      <c r="U118" s="109"/>
      <c r="V118" s="110"/>
      <c r="W118" s="118"/>
      <c r="X118" s="187"/>
      <c r="Y118" s="12"/>
      <c r="Z118" s="196"/>
      <c r="AA118" s="294"/>
      <c r="AB118" s="295"/>
      <c r="AC118" s="12"/>
      <c r="AD118" s="196"/>
      <c r="AE118" s="115"/>
      <c r="AF118" s="108"/>
      <c r="AG118" s="308"/>
    </row>
    <row r="119" spans="1:33" ht="15.75" customHeight="1">
      <c r="A119" s="311"/>
      <c r="B119" s="161"/>
      <c r="C119" s="292"/>
      <c r="D119" s="293"/>
      <c r="E119" s="99"/>
      <c r="F119" s="100"/>
      <c r="G119" s="119"/>
      <c r="H119" s="60"/>
      <c r="I119" s="102"/>
      <c r="J119" s="103"/>
      <c r="K119" s="104"/>
      <c r="L119" s="116"/>
      <c r="M119" s="103"/>
      <c r="N119" s="104"/>
      <c r="O119" s="121"/>
      <c r="P119" s="122"/>
      <c r="Q119" s="123"/>
      <c r="R119" s="303"/>
      <c r="S119" s="117"/>
      <c r="T119" s="118"/>
      <c r="U119" s="109"/>
      <c r="V119" s="110"/>
      <c r="W119" s="118"/>
      <c r="X119" s="187"/>
      <c r="Y119" s="12"/>
      <c r="Z119" s="196"/>
      <c r="AA119" s="294"/>
      <c r="AB119" s="295"/>
      <c r="AC119" s="12"/>
      <c r="AD119" s="196"/>
      <c r="AE119" s="115"/>
      <c r="AF119" s="108"/>
      <c r="AG119" s="308"/>
    </row>
    <row r="120" spans="1:33" ht="15.75" customHeight="1">
      <c r="A120" s="311"/>
      <c r="B120" s="161"/>
      <c r="C120" s="292"/>
      <c r="D120" s="293"/>
      <c r="E120" s="99"/>
      <c r="F120" s="100"/>
      <c r="G120" s="119"/>
      <c r="H120" s="60"/>
      <c r="I120" s="102"/>
      <c r="J120" s="103"/>
      <c r="K120" s="104"/>
      <c r="L120" s="116"/>
      <c r="M120" s="103"/>
      <c r="N120" s="104"/>
      <c r="O120" s="121"/>
      <c r="P120" s="122"/>
      <c r="Q120" s="123"/>
      <c r="R120" s="303"/>
      <c r="S120" s="117"/>
      <c r="T120" s="118"/>
      <c r="U120" s="109"/>
      <c r="V120" s="110"/>
      <c r="W120" s="118"/>
      <c r="X120" s="187"/>
      <c r="Y120" s="12"/>
      <c r="Z120" s="196"/>
      <c r="AA120" s="294"/>
      <c r="AB120" s="295"/>
      <c r="AC120" s="12"/>
      <c r="AD120" s="196"/>
      <c r="AE120" s="115"/>
      <c r="AF120" s="108"/>
      <c r="AG120" s="308"/>
    </row>
    <row r="121" spans="1:33" ht="15.75" customHeight="1">
      <c r="A121" s="311"/>
      <c r="B121" s="161"/>
      <c r="C121" s="292"/>
      <c r="D121" s="293"/>
      <c r="E121" s="99"/>
      <c r="F121" s="126"/>
      <c r="G121" s="119"/>
      <c r="H121" s="60"/>
      <c r="I121" s="102"/>
      <c r="J121" s="103"/>
      <c r="K121" s="104"/>
      <c r="L121" s="116"/>
      <c r="M121" s="103"/>
      <c r="N121" s="104"/>
      <c r="O121" s="121"/>
      <c r="P121" s="122"/>
      <c r="Q121" s="123"/>
      <c r="R121" s="303"/>
      <c r="S121" s="117"/>
      <c r="T121" s="118"/>
      <c r="U121" s="109"/>
      <c r="V121" s="110"/>
      <c r="W121" s="118"/>
      <c r="X121" s="187"/>
      <c r="Y121" s="12"/>
      <c r="Z121" s="196"/>
      <c r="AA121" s="294"/>
      <c r="AB121" s="295"/>
      <c r="AC121" s="12"/>
      <c r="AD121" s="196"/>
      <c r="AE121" s="115"/>
      <c r="AF121" s="108"/>
      <c r="AG121" s="308"/>
    </row>
    <row r="122" spans="1:33" ht="15.75" customHeight="1">
      <c r="A122" s="311"/>
      <c r="B122" s="161"/>
      <c r="C122" s="292"/>
      <c r="D122" s="293"/>
      <c r="E122" s="162"/>
      <c r="F122" s="126"/>
      <c r="G122" s="127"/>
      <c r="H122" s="60"/>
      <c r="I122" s="102"/>
      <c r="J122" s="103"/>
      <c r="K122" s="104"/>
      <c r="L122" s="116"/>
      <c r="M122" s="103"/>
      <c r="N122" s="104"/>
      <c r="O122" s="121"/>
      <c r="P122" s="122"/>
      <c r="Q122" s="123"/>
      <c r="R122" s="303"/>
      <c r="S122" s="117"/>
      <c r="T122" s="118"/>
      <c r="U122" s="128"/>
      <c r="V122" s="129"/>
      <c r="W122" s="124"/>
      <c r="X122" s="125"/>
      <c r="Y122" s="12"/>
      <c r="Z122" s="196"/>
      <c r="AA122" s="294"/>
      <c r="AB122" s="295"/>
      <c r="AC122" s="12"/>
      <c r="AD122" s="196"/>
      <c r="AE122" s="163"/>
      <c r="AF122" s="123"/>
      <c r="AG122" s="308"/>
    </row>
    <row r="123" spans="1:33" ht="15.75" customHeight="1" thickBot="1">
      <c r="A123" s="312"/>
      <c r="B123" s="131" t="s">
        <v>115</v>
      </c>
      <c r="C123" s="289"/>
      <c r="D123" s="289"/>
      <c r="E123" s="132"/>
      <c r="F123" s="165"/>
      <c r="G123" s="133"/>
      <c r="H123" s="67"/>
      <c r="I123" s="134">
        <f t="shared" ref="I123:J123" si="49">AVERAGE(I107:I122)</f>
        <v>19.666666666666668</v>
      </c>
      <c r="J123" s="135">
        <f t="shared" si="49"/>
        <v>2000</v>
      </c>
      <c r="K123" s="136">
        <f t="shared" ref="K123" si="50">J123/I123</f>
        <v>101.69491525423729</v>
      </c>
      <c r="L123" s="134">
        <f t="shared" ref="L123:M123" si="51">AVERAGE(L107:L122)</f>
        <v>18.666666666666668</v>
      </c>
      <c r="M123" s="135">
        <f t="shared" si="51"/>
        <v>1805.9333333333334</v>
      </c>
      <c r="N123" s="136">
        <f>M123/L123</f>
        <v>96.746428571428567</v>
      </c>
      <c r="O123" s="137">
        <f>L123-I123</f>
        <v>-1</v>
      </c>
      <c r="P123" s="138">
        <f>N123-K123</f>
        <v>-4.9484866828087206</v>
      </c>
      <c r="Q123" s="139">
        <f>N123/K123</f>
        <v>0.95133988095238087</v>
      </c>
      <c r="R123" s="304"/>
      <c r="S123" s="140">
        <v>0.70833333333333337</v>
      </c>
      <c r="T123" s="141">
        <v>0.82452546296296292</v>
      </c>
      <c r="U123" s="142"/>
      <c r="V123" s="164"/>
      <c r="W123" s="165"/>
      <c r="X123" s="136"/>
      <c r="Y123" s="177">
        <f t="shared" ref="Y123:Z123" si="52">SUM(Y107:Y122)</f>
        <v>0</v>
      </c>
      <c r="Z123" s="178">
        <f t="shared" si="52"/>
        <v>0</v>
      </c>
      <c r="AA123" s="290"/>
      <c r="AB123" s="291"/>
      <c r="AC123" s="177">
        <f t="shared" ref="AC123" si="53">SUM(AC107:AC122)</f>
        <v>3</v>
      </c>
      <c r="AD123" s="178">
        <f t="shared" ref="AD123" si="54">SUM(AD107:AD122)</f>
        <v>0</v>
      </c>
      <c r="AE123" s="166">
        <f>M123-J123</f>
        <v>-194.06666666666661</v>
      </c>
      <c r="AF123" s="139">
        <f>M123/J123</f>
        <v>0.9029666666666667</v>
      </c>
      <c r="AG123" s="309"/>
    </row>
    <row r="124" spans="1:33" ht="15.75" customHeight="1">
      <c r="A124" s="296" t="s">
        <v>179</v>
      </c>
      <c r="B124" s="144" t="s">
        <v>169</v>
      </c>
      <c r="C124" s="300" t="s">
        <v>182</v>
      </c>
      <c r="D124" s="301"/>
      <c r="E124" s="145">
        <v>47.6</v>
      </c>
      <c r="F124" s="157">
        <v>2290</v>
      </c>
      <c r="G124" s="146">
        <f t="shared" ref="G124:G126" si="55">E124*F124</f>
        <v>109004</v>
      </c>
      <c r="H124" s="147"/>
      <c r="I124" s="148">
        <v>23</v>
      </c>
      <c r="J124" s="149">
        <v>2000</v>
      </c>
      <c r="K124" s="150">
        <f>J124/I124</f>
        <v>86.956521739130437</v>
      </c>
      <c r="L124" s="151">
        <v>23</v>
      </c>
      <c r="M124" s="149">
        <f>F124/V124*60</f>
        <v>1804.9015390423558</v>
      </c>
      <c r="N124" s="150">
        <f>M124/L124</f>
        <v>78.473979958363302</v>
      </c>
      <c r="O124" s="152">
        <f>L124-I124</f>
        <v>0</v>
      </c>
      <c r="P124" s="153">
        <f>N124-K124</f>
        <v>-8.4825417807671357</v>
      </c>
      <c r="Q124" s="154">
        <f>N124/K124</f>
        <v>0.90245076952117798</v>
      </c>
      <c r="R124" s="302">
        <f>Q140</f>
        <v>0.90221447055111392</v>
      </c>
      <c r="S124" s="155">
        <v>0.70833333333333337</v>
      </c>
      <c r="T124" s="156">
        <v>0.76119212962962968</v>
      </c>
      <c r="U124" s="157"/>
      <c r="V124" s="158">
        <v>76.126036256194709</v>
      </c>
      <c r="W124" s="95"/>
      <c r="X124" s="96"/>
      <c r="Y124" s="194"/>
      <c r="Z124" s="195"/>
      <c r="AA124" s="305"/>
      <c r="AB124" s="306"/>
      <c r="AC124" s="194">
        <v>2</v>
      </c>
      <c r="AD124" s="195"/>
      <c r="AE124" s="113">
        <f>M124-J124</f>
        <v>-195.09846095764419</v>
      </c>
      <c r="AF124" s="154">
        <f>M124/J124</f>
        <v>0.90245076952117786</v>
      </c>
      <c r="AG124" s="374">
        <f>AF140</f>
        <v>0.90221447055111403</v>
      </c>
    </row>
    <row r="125" spans="1:33" ht="15.75" customHeight="1">
      <c r="A125" s="297"/>
      <c r="B125" s="161" t="s">
        <v>169</v>
      </c>
      <c r="C125" s="292" t="s">
        <v>181</v>
      </c>
      <c r="D125" s="293"/>
      <c r="E125" s="99">
        <v>56.87</v>
      </c>
      <c r="F125" s="109">
        <v>1661</v>
      </c>
      <c r="G125" s="101">
        <f t="shared" si="55"/>
        <v>94461.069999999992</v>
      </c>
      <c r="H125" s="26"/>
      <c r="I125" s="102">
        <v>23</v>
      </c>
      <c r="J125" s="103">
        <v>2000</v>
      </c>
      <c r="K125" s="104">
        <f t="shared" ref="K125:K126" si="56">J125/I125</f>
        <v>86.956521739130437</v>
      </c>
      <c r="L125" s="105">
        <v>23</v>
      </c>
      <c r="M125" s="103">
        <f>F125/V125*60</f>
        <v>1804.4185642727775</v>
      </c>
      <c r="N125" s="104">
        <f>M125/L125</f>
        <v>78.452981055338157</v>
      </c>
      <c r="O125" s="106">
        <f>L125-I125</f>
        <v>0</v>
      </c>
      <c r="P125" s="107">
        <f>N125-K125</f>
        <v>-8.5035406837922807</v>
      </c>
      <c r="Q125" s="108">
        <f>N125/K125</f>
        <v>0.90220928213638873</v>
      </c>
      <c r="R125" s="303"/>
      <c r="S125" s="46">
        <v>0.76458333333333339</v>
      </c>
      <c r="T125" s="47">
        <v>0.80292824074074076</v>
      </c>
      <c r="U125" s="109">
        <v>4.8833333333333506</v>
      </c>
      <c r="V125" s="110">
        <v>55.231087716150434</v>
      </c>
      <c r="W125" s="111"/>
      <c r="X125" s="114"/>
      <c r="Y125" s="12"/>
      <c r="Z125" s="196"/>
      <c r="AA125" s="294"/>
      <c r="AB125" s="295"/>
      <c r="AC125" s="12">
        <v>1</v>
      </c>
      <c r="AD125" s="196"/>
      <c r="AE125" s="115">
        <f>M125-J125</f>
        <v>-195.58143572722247</v>
      </c>
      <c r="AF125" s="108">
        <f>M125/J125</f>
        <v>0.90220928213638873</v>
      </c>
      <c r="AG125" s="375"/>
    </row>
    <row r="126" spans="1:33" ht="15.75" customHeight="1">
      <c r="A126" s="297"/>
      <c r="B126" s="161" t="s">
        <v>169</v>
      </c>
      <c r="C126" s="292" t="s">
        <v>180</v>
      </c>
      <c r="D126" s="293"/>
      <c r="E126" s="99">
        <v>56.79</v>
      </c>
      <c r="F126" s="109">
        <v>2183</v>
      </c>
      <c r="G126" s="101">
        <f t="shared" si="55"/>
        <v>123972.56999999999</v>
      </c>
      <c r="H126" s="26"/>
      <c r="I126" s="102">
        <v>23</v>
      </c>
      <c r="J126" s="103">
        <v>2000</v>
      </c>
      <c r="K126" s="104">
        <f t="shared" si="56"/>
        <v>86.956521739130437</v>
      </c>
      <c r="L126" s="105">
        <v>23</v>
      </c>
      <c r="M126" s="103">
        <f>F126/V126*60</f>
        <v>1803.96671999155</v>
      </c>
      <c r="N126" s="104">
        <f>M126/L126</f>
        <v>78.433335651806516</v>
      </c>
      <c r="O126" s="106">
        <f>L126-I126</f>
        <v>0</v>
      </c>
      <c r="P126" s="107">
        <f>N126-K126</f>
        <v>-8.5231860873239214</v>
      </c>
      <c r="Q126" s="108">
        <f>N126/K126</f>
        <v>0.90198335999577495</v>
      </c>
      <c r="R126" s="303"/>
      <c r="S126" s="46">
        <v>0.80625000000000002</v>
      </c>
      <c r="T126" s="47">
        <v>0.85666666666666669</v>
      </c>
      <c r="U126" s="109">
        <v>4.783333333333335</v>
      </c>
      <c r="V126" s="110">
        <v>72.606660948054255</v>
      </c>
      <c r="W126" s="111"/>
      <c r="X126" s="114"/>
      <c r="Y126" s="12"/>
      <c r="Z126" s="196"/>
      <c r="AA126" s="294"/>
      <c r="AB126" s="295"/>
      <c r="AC126" s="12">
        <v>2</v>
      </c>
      <c r="AD126" s="196"/>
      <c r="AE126" s="115">
        <f>M126-J126</f>
        <v>-196.03328000844999</v>
      </c>
      <c r="AF126" s="108">
        <f>M126/J126</f>
        <v>0.90198335999577506</v>
      </c>
      <c r="AG126" s="375"/>
    </row>
    <row r="127" spans="1:33" ht="15.75" customHeight="1">
      <c r="A127" s="297"/>
      <c r="B127" s="161"/>
      <c r="C127" s="292"/>
      <c r="D127" s="293"/>
      <c r="E127" s="99"/>
      <c r="F127" s="109"/>
      <c r="G127" s="101"/>
      <c r="H127" s="26"/>
      <c r="I127" s="102"/>
      <c r="J127" s="103"/>
      <c r="K127" s="104"/>
      <c r="L127" s="105"/>
      <c r="M127" s="103"/>
      <c r="N127" s="104"/>
      <c r="O127" s="106"/>
      <c r="P127" s="107"/>
      <c r="Q127" s="108"/>
      <c r="R127" s="303"/>
      <c r="S127" s="46"/>
      <c r="T127" s="47"/>
      <c r="U127" s="109"/>
      <c r="V127" s="110"/>
      <c r="W127" s="111"/>
      <c r="X127" s="114"/>
      <c r="Y127" s="12"/>
      <c r="Z127" s="196"/>
      <c r="AA127" s="294"/>
      <c r="AB127" s="295"/>
      <c r="AC127" s="12"/>
      <c r="AD127" s="196"/>
      <c r="AE127" s="115"/>
      <c r="AF127" s="108"/>
      <c r="AG127" s="375"/>
    </row>
    <row r="128" spans="1:33" ht="15.75" customHeight="1">
      <c r="A128" s="298"/>
      <c r="B128" s="161"/>
      <c r="C128" s="292"/>
      <c r="D128" s="293"/>
      <c r="E128" s="99"/>
      <c r="F128" s="109"/>
      <c r="G128" s="101"/>
      <c r="H128" s="13"/>
      <c r="I128" s="102"/>
      <c r="J128" s="103"/>
      <c r="K128" s="104"/>
      <c r="L128" s="105"/>
      <c r="M128" s="103"/>
      <c r="N128" s="104"/>
      <c r="O128" s="106"/>
      <c r="P128" s="107"/>
      <c r="Q128" s="108"/>
      <c r="R128" s="303"/>
      <c r="S128" s="46"/>
      <c r="T128" s="47"/>
      <c r="U128" s="109"/>
      <c r="V128" s="110"/>
      <c r="W128" s="111"/>
      <c r="X128" s="114"/>
      <c r="Y128" s="12"/>
      <c r="Z128" s="196"/>
      <c r="AA128" s="294"/>
      <c r="AB128" s="295"/>
      <c r="AC128" s="12"/>
      <c r="AD128" s="196"/>
      <c r="AE128" s="115"/>
      <c r="AF128" s="108"/>
      <c r="AG128" s="375"/>
    </row>
    <row r="129" spans="1:33" ht="15.75" customHeight="1">
      <c r="A129" s="298"/>
      <c r="B129" s="161"/>
      <c r="C129" s="292"/>
      <c r="D129" s="293"/>
      <c r="E129" s="99"/>
      <c r="F129" s="109"/>
      <c r="G129" s="119"/>
      <c r="H129" s="120"/>
      <c r="I129" s="102"/>
      <c r="J129" s="103"/>
      <c r="K129" s="104"/>
      <c r="L129" s="105"/>
      <c r="M129" s="103"/>
      <c r="N129" s="104"/>
      <c r="O129" s="106"/>
      <c r="P129" s="107"/>
      <c r="Q129" s="108"/>
      <c r="R129" s="303"/>
      <c r="S129" s="46"/>
      <c r="T129" s="118"/>
      <c r="U129" s="109"/>
      <c r="V129" s="110"/>
      <c r="W129" s="111"/>
      <c r="X129" s="114"/>
      <c r="Y129" s="12"/>
      <c r="Z129" s="196"/>
      <c r="AA129" s="294"/>
      <c r="AB129" s="295"/>
      <c r="AC129" s="12"/>
      <c r="AD129" s="196"/>
      <c r="AE129" s="115"/>
      <c r="AF129" s="108"/>
      <c r="AG129" s="375"/>
    </row>
    <row r="130" spans="1:33" ht="15.75" customHeight="1">
      <c r="A130" s="298"/>
      <c r="B130" s="161"/>
      <c r="C130" s="292"/>
      <c r="D130" s="293"/>
      <c r="E130" s="99"/>
      <c r="F130" s="109"/>
      <c r="G130" s="119"/>
      <c r="H130" s="60"/>
      <c r="I130" s="102"/>
      <c r="J130" s="103"/>
      <c r="K130" s="104"/>
      <c r="L130" s="105"/>
      <c r="M130" s="103"/>
      <c r="N130" s="104"/>
      <c r="O130" s="121"/>
      <c r="P130" s="122"/>
      <c r="Q130" s="123"/>
      <c r="R130" s="303"/>
      <c r="S130" s="46"/>
      <c r="T130" s="118"/>
      <c r="U130" s="109"/>
      <c r="V130" s="110"/>
      <c r="W130" s="111"/>
      <c r="X130" s="114"/>
      <c r="Y130" s="12"/>
      <c r="Z130" s="196"/>
      <c r="AA130" s="294"/>
      <c r="AB130" s="295"/>
      <c r="AC130" s="12"/>
      <c r="AD130" s="196"/>
      <c r="AE130" s="115"/>
      <c r="AF130" s="108"/>
      <c r="AG130" s="375"/>
    </row>
    <row r="131" spans="1:33" ht="15.75" customHeight="1">
      <c r="A131" s="298"/>
      <c r="B131" s="161"/>
      <c r="C131" s="292"/>
      <c r="D131" s="293"/>
      <c r="E131" s="99"/>
      <c r="F131" s="109"/>
      <c r="G131" s="119"/>
      <c r="H131" s="60"/>
      <c r="I131" s="102"/>
      <c r="J131" s="103"/>
      <c r="K131" s="104"/>
      <c r="L131" s="116"/>
      <c r="M131" s="103"/>
      <c r="N131" s="104"/>
      <c r="O131" s="121"/>
      <c r="P131" s="122"/>
      <c r="Q131" s="123"/>
      <c r="R131" s="303"/>
      <c r="S131" s="46"/>
      <c r="T131" s="118"/>
      <c r="U131" s="109"/>
      <c r="V131" s="110"/>
      <c r="W131" s="111"/>
      <c r="X131" s="114"/>
      <c r="Y131" s="12"/>
      <c r="Z131" s="196"/>
      <c r="AA131" s="294"/>
      <c r="AB131" s="295"/>
      <c r="AC131" s="12"/>
      <c r="AD131" s="196"/>
      <c r="AE131" s="115"/>
      <c r="AF131" s="108"/>
      <c r="AG131" s="375"/>
    </row>
    <row r="132" spans="1:33" ht="15.75" customHeight="1">
      <c r="A132" s="298"/>
      <c r="B132" s="161"/>
      <c r="C132" s="292"/>
      <c r="D132" s="293"/>
      <c r="E132" s="99"/>
      <c r="F132" s="109"/>
      <c r="G132" s="119"/>
      <c r="H132" s="60"/>
      <c r="I132" s="102"/>
      <c r="J132" s="103"/>
      <c r="K132" s="104"/>
      <c r="L132" s="116"/>
      <c r="M132" s="103"/>
      <c r="N132" s="104"/>
      <c r="O132" s="121"/>
      <c r="P132" s="122"/>
      <c r="Q132" s="123"/>
      <c r="R132" s="303"/>
      <c r="S132" s="46"/>
      <c r="T132" s="118"/>
      <c r="U132" s="109"/>
      <c r="V132" s="110"/>
      <c r="W132" s="111"/>
      <c r="X132" s="114"/>
      <c r="Y132" s="12"/>
      <c r="Z132" s="196"/>
      <c r="AA132" s="294"/>
      <c r="AB132" s="295"/>
      <c r="AC132" s="12"/>
      <c r="AD132" s="196"/>
      <c r="AE132" s="115"/>
      <c r="AF132" s="108"/>
      <c r="AG132" s="375"/>
    </row>
    <row r="133" spans="1:33" ht="15.75" customHeight="1">
      <c r="A133" s="298"/>
      <c r="B133" s="161"/>
      <c r="C133" s="292"/>
      <c r="D133" s="293"/>
      <c r="E133" s="99"/>
      <c r="F133" s="109"/>
      <c r="G133" s="119"/>
      <c r="H133" s="60"/>
      <c r="I133" s="102"/>
      <c r="J133" s="103"/>
      <c r="K133" s="104"/>
      <c r="L133" s="116"/>
      <c r="M133" s="103"/>
      <c r="N133" s="104"/>
      <c r="O133" s="121"/>
      <c r="P133" s="122"/>
      <c r="Q133" s="123"/>
      <c r="R133" s="303"/>
      <c r="S133" s="46"/>
      <c r="T133" s="118"/>
      <c r="U133" s="109"/>
      <c r="V133" s="110"/>
      <c r="W133" s="111"/>
      <c r="X133" s="114"/>
      <c r="Y133" s="12"/>
      <c r="Z133" s="196"/>
      <c r="AA133" s="294"/>
      <c r="AB133" s="295"/>
      <c r="AC133" s="12"/>
      <c r="AD133" s="196"/>
      <c r="AE133" s="115"/>
      <c r="AF133" s="108"/>
      <c r="AG133" s="375"/>
    </row>
    <row r="134" spans="1:33" ht="15.75" customHeight="1">
      <c r="A134" s="298"/>
      <c r="B134" s="161"/>
      <c r="C134" s="292"/>
      <c r="D134" s="293"/>
      <c r="E134" s="99"/>
      <c r="F134" s="109"/>
      <c r="G134" s="119"/>
      <c r="H134" s="60"/>
      <c r="I134" s="102"/>
      <c r="J134" s="103"/>
      <c r="K134" s="104"/>
      <c r="L134" s="116"/>
      <c r="M134" s="103"/>
      <c r="N134" s="104"/>
      <c r="O134" s="121"/>
      <c r="P134" s="122"/>
      <c r="Q134" s="123"/>
      <c r="R134" s="303"/>
      <c r="S134" s="46"/>
      <c r="T134" s="118"/>
      <c r="U134" s="109"/>
      <c r="V134" s="110"/>
      <c r="W134" s="111"/>
      <c r="X134" s="114"/>
      <c r="Y134" s="12"/>
      <c r="Z134" s="196"/>
      <c r="AA134" s="294"/>
      <c r="AB134" s="295"/>
      <c r="AC134" s="12"/>
      <c r="AD134" s="196"/>
      <c r="AE134" s="115"/>
      <c r="AF134" s="108"/>
      <c r="AG134" s="375"/>
    </row>
    <row r="135" spans="1:33" ht="15.75" customHeight="1">
      <c r="A135" s="298"/>
      <c r="B135" s="161"/>
      <c r="C135" s="292"/>
      <c r="D135" s="293"/>
      <c r="E135" s="99"/>
      <c r="F135" s="109"/>
      <c r="G135" s="119"/>
      <c r="H135" s="60"/>
      <c r="I135" s="102"/>
      <c r="J135" s="103"/>
      <c r="K135" s="104"/>
      <c r="L135" s="116"/>
      <c r="M135" s="103"/>
      <c r="N135" s="104"/>
      <c r="O135" s="121"/>
      <c r="P135" s="122"/>
      <c r="Q135" s="123"/>
      <c r="R135" s="303"/>
      <c r="S135" s="46"/>
      <c r="T135" s="118"/>
      <c r="U135" s="109"/>
      <c r="V135" s="110"/>
      <c r="W135" s="111"/>
      <c r="X135" s="114"/>
      <c r="Y135" s="12"/>
      <c r="Z135" s="196"/>
      <c r="AA135" s="294"/>
      <c r="AB135" s="295"/>
      <c r="AC135" s="12"/>
      <c r="AD135" s="196"/>
      <c r="AE135" s="115"/>
      <c r="AF135" s="108"/>
      <c r="AG135" s="375"/>
    </row>
    <row r="136" spans="1:33" ht="15.75" customHeight="1">
      <c r="A136" s="298"/>
      <c r="B136" s="161"/>
      <c r="C136" s="292"/>
      <c r="D136" s="293"/>
      <c r="E136" s="99"/>
      <c r="F136" s="109"/>
      <c r="G136" s="119"/>
      <c r="H136" s="60"/>
      <c r="I136" s="102"/>
      <c r="J136" s="103"/>
      <c r="K136" s="104"/>
      <c r="L136" s="116"/>
      <c r="M136" s="103"/>
      <c r="N136" s="104"/>
      <c r="O136" s="121"/>
      <c r="P136" s="122"/>
      <c r="Q136" s="123"/>
      <c r="R136" s="303"/>
      <c r="S136" s="46"/>
      <c r="T136" s="118"/>
      <c r="U136" s="109"/>
      <c r="V136" s="110"/>
      <c r="W136" s="111"/>
      <c r="X136" s="114"/>
      <c r="Y136" s="12"/>
      <c r="Z136" s="196"/>
      <c r="AA136" s="294"/>
      <c r="AB136" s="295"/>
      <c r="AC136" s="12"/>
      <c r="AD136" s="196"/>
      <c r="AE136" s="115"/>
      <c r="AF136" s="108"/>
      <c r="AG136" s="375"/>
    </row>
    <row r="137" spans="1:33" ht="15.75" customHeight="1">
      <c r="A137" s="298"/>
      <c r="B137" s="161"/>
      <c r="C137" s="292"/>
      <c r="D137" s="293"/>
      <c r="E137" s="99"/>
      <c r="F137" s="109"/>
      <c r="G137" s="119"/>
      <c r="H137" s="60"/>
      <c r="I137" s="102"/>
      <c r="J137" s="103"/>
      <c r="K137" s="104"/>
      <c r="L137" s="116"/>
      <c r="M137" s="103"/>
      <c r="N137" s="104"/>
      <c r="O137" s="121"/>
      <c r="P137" s="122"/>
      <c r="Q137" s="123"/>
      <c r="R137" s="303"/>
      <c r="S137" s="46"/>
      <c r="T137" s="118"/>
      <c r="U137" s="109"/>
      <c r="V137" s="110"/>
      <c r="W137" s="181"/>
      <c r="X137" s="182"/>
      <c r="Y137" s="12"/>
      <c r="Z137" s="196"/>
      <c r="AA137" s="294"/>
      <c r="AB137" s="295"/>
      <c r="AC137" s="12"/>
      <c r="AD137" s="196"/>
      <c r="AE137" s="115"/>
      <c r="AF137" s="108"/>
      <c r="AG137" s="375"/>
    </row>
    <row r="138" spans="1:33" ht="15.75" customHeight="1">
      <c r="A138" s="298"/>
      <c r="B138" s="161"/>
      <c r="C138" s="292"/>
      <c r="D138" s="293"/>
      <c r="E138" s="99"/>
      <c r="F138" s="109"/>
      <c r="G138" s="119"/>
      <c r="H138" s="60"/>
      <c r="I138" s="102"/>
      <c r="J138" s="103"/>
      <c r="K138" s="104"/>
      <c r="L138" s="116"/>
      <c r="M138" s="103"/>
      <c r="N138" s="104"/>
      <c r="O138" s="121"/>
      <c r="P138" s="122"/>
      <c r="Q138" s="123"/>
      <c r="R138" s="303"/>
      <c r="S138" s="46"/>
      <c r="T138" s="118"/>
      <c r="U138" s="109"/>
      <c r="V138" s="110"/>
      <c r="W138" s="183"/>
      <c r="X138" s="184"/>
      <c r="Y138" s="12"/>
      <c r="Z138" s="196"/>
      <c r="AA138" s="294"/>
      <c r="AB138" s="295"/>
      <c r="AC138" s="12"/>
      <c r="AD138" s="196"/>
      <c r="AE138" s="115"/>
      <c r="AF138" s="108"/>
      <c r="AG138" s="375"/>
    </row>
    <row r="139" spans="1:33" ht="15.75" customHeight="1">
      <c r="A139" s="298"/>
      <c r="B139" s="98"/>
      <c r="C139" s="292"/>
      <c r="D139" s="293"/>
      <c r="E139" s="168"/>
      <c r="F139" s="100"/>
      <c r="G139" s="127"/>
      <c r="H139" s="60"/>
      <c r="I139" s="102"/>
      <c r="J139" s="103"/>
      <c r="K139" s="104"/>
      <c r="L139" s="116"/>
      <c r="M139" s="103"/>
      <c r="N139" s="104"/>
      <c r="O139" s="121"/>
      <c r="P139" s="122"/>
      <c r="Q139" s="123"/>
      <c r="R139" s="303"/>
      <c r="S139" s="46"/>
      <c r="T139" s="118"/>
      <c r="U139" s="128"/>
      <c r="V139" s="110"/>
      <c r="W139" s="183"/>
      <c r="X139" s="184"/>
      <c r="Y139" s="12"/>
      <c r="Z139" s="196"/>
      <c r="AA139" s="294"/>
      <c r="AB139" s="295"/>
      <c r="AC139" s="12"/>
      <c r="AD139" s="196"/>
      <c r="AE139" s="115"/>
      <c r="AF139" s="108"/>
      <c r="AG139" s="375"/>
    </row>
    <row r="140" spans="1:33" ht="15.75" customHeight="1" thickBot="1">
      <c r="A140" s="299"/>
      <c r="B140" s="131" t="s">
        <v>115</v>
      </c>
      <c r="C140" s="289"/>
      <c r="D140" s="289"/>
      <c r="E140" s="132"/>
      <c r="F140" s="165"/>
      <c r="G140" s="133"/>
      <c r="H140" s="67"/>
      <c r="I140" s="134">
        <f t="shared" ref="I140:J140" si="57">AVERAGE(I124:I139)</f>
        <v>23</v>
      </c>
      <c r="J140" s="135">
        <f t="shared" si="57"/>
        <v>2000</v>
      </c>
      <c r="K140" s="136">
        <f t="shared" ref="K140" si="58">J140/I140</f>
        <v>86.956521739130437</v>
      </c>
      <c r="L140" s="134">
        <f t="shared" ref="L140:M140" si="59">AVERAGE(L124:L139)</f>
        <v>23</v>
      </c>
      <c r="M140" s="135">
        <f t="shared" si="59"/>
        <v>1804.428941102228</v>
      </c>
      <c r="N140" s="136">
        <f>M140/L140</f>
        <v>78.453432221835996</v>
      </c>
      <c r="O140" s="137">
        <f>L140-I140</f>
        <v>0</v>
      </c>
      <c r="P140" s="138">
        <f>N140-K140</f>
        <v>-8.5030895172944412</v>
      </c>
      <c r="Q140" s="139">
        <f>N140/K140</f>
        <v>0.90221447055111392</v>
      </c>
      <c r="R140" s="304"/>
      <c r="S140" s="140">
        <v>0.70833333333333337</v>
      </c>
      <c r="T140" s="141">
        <v>0.85666666666666669</v>
      </c>
      <c r="U140" s="142"/>
      <c r="V140" s="164"/>
      <c r="W140" s="185"/>
      <c r="X140" s="186"/>
      <c r="Y140" s="177">
        <f t="shared" ref="Y140:Z140" si="60">SUM(Y124:Y139)</f>
        <v>0</v>
      </c>
      <c r="Z140" s="178">
        <f t="shared" si="60"/>
        <v>0</v>
      </c>
      <c r="AA140" s="290"/>
      <c r="AB140" s="291"/>
      <c r="AC140" s="177">
        <f t="shared" ref="AC140" si="61">SUM(AC124:AC139)</f>
        <v>5</v>
      </c>
      <c r="AD140" s="178">
        <f t="shared" ref="AD140" si="62">SUM(AD124:AD139)</f>
        <v>0</v>
      </c>
      <c r="AE140" s="166">
        <f>M140-J140</f>
        <v>-195.57105889777199</v>
      </c>
      <c r="AF140" s="139">
        <f>M140/J140</f>
        <v>0.90221447055111403</v>
      </c>
      <c r="AG140" s="376"/>
    </row>
    <row r="142" spans="1:33">
      <c r="AA142" s="288" t="s">
        <v>147</v>
      </c>
      <c r="AB142" s="288"/>
    </row>
    <row r="143" spans="1:33">
      <c r="AA143" s="288" t="s">
        <v>148</v>
      </c>
      <c r="AB143" s="288"/>
    </row>
    <row r="144" spans="1:33">
      <c r="AA144" s="288" t="s">
        <v>149</v>
      </c>
      <c r="AB144" s="288"/>
    </row>
    <row r="145" spans="27:28">
      <c r="AA145" s="288" t="s">
        <v>150</v>
      </c>
      <c r="AB145" s="288"/>
    </row>
    <row r="146" spans="27:28">
      <c r="AA146" s="288" t="s">
        <v>151</v>
      </c>
      <c r="AB146" s="288"/>
    </row>
    <row r="147" spans="27:28">
      <c r="AA147" s="288" t="s">
        <v>152</v>
      </c>
      <c r="AB147" s="288"/>
    </row>
    <row r="148" spans="27:28">
      <c r="AA148" s="288" t="s">
        <v>153</v>
      </c>
      <c r="AB148" s="288"/>
    </row>
    <row r="149" spans="27:28">
      <c r="AA149" s="288" t="s">
        <v>154</v>
      </c>
      <c r="AB149" s="288"/>
    </row>
    <row r="150" spans="27:28">
      <c r="AA150" s="288" t="s">
        <v>155</v>
      </c>
      <c r="AB150" s="288"/>
    </row>
    <row r="151" spans="27:28">
      <c r="AA151" s="288" t="s">
        <v>156</v>
      </c>
      <c r="AB151" s="288"/>
    </row>
    <row r="152" spans="27:28">
      <c r="AA152" s="288" t="s">
        <v>157</v>
      </c>
      <c r="AB152" s="288"/>
    </row>
    <row r="153" spans="27:28">
      <c r="AA153" s="288" t="s">
        <v>158</v>
      </c>
      <c r="AB153" s="288"/>
    </row>
    <row r="154" spans="27:28">
      <c r="AA154" s="288" t="s">
        <v>159</v>
      </c>
      <c r="AB154" s="288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D791731B-879B-4B8F-ADFA-E76B1CD4A66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7E079-3807-4EF5-B5ED-2FAB449D5812}"/>
</file>

<file path=customXml/itemProps2.xml><?xml version="1.0" encoding="utf-8"?>
<ds:datastoreItem xmlns:ds="http://schemas.openxmlformats.org/officeDocument/2006/customXml" ds:itemID="{E69F368B-BBFB-4B0F-834C-54BFAB710B69}"/>
</file>

<file path=customXml/itemProps3.xml><?xml version="1.0" encoding="utf-8"?>
<ds:datastoreItem xmlns:ds="http://schemas.openxmlformats.org/officeDocument/2006/customXml" ds:itemID="{21B96EEC-DEA0-4C7E-B621-93ECAD3BE0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0930</vt:lpstr>
      <vt:lpstr>0930(18度C)</vt:lpstr>
      <vt:lpstr>0930(4度C)</vt:lpstr>
      <vt:lpstr>0929</vt:lpstr>
      <vt:lpstr>0929(18度C)</vt:lpstr>
      <vt:lpstr>0929(4度C)</vt:lpstr>
      <vt:lpstr>0928</vt:lpstr>
      <vt:lpstr>0928(18度C)</vt:lpstr>
      <vt:lpstr>0928(4度C)</vt:lpstr>
      <vt:lpstr>0927</vt:lpstr>
      <vt:lpstr>0927(18度C)</vt:lpstr>
      <vt:lpstr>0927(4度C)</vt:lpstr>
      <vt:lpstr>0926</vt:lpstr>
      <vt:lpstr>0926(18度C)</vt:lpstr>
      <vt:lpstr>0926(4度C)</vt:lpstr>
      <vt:lpstr>0925</vt:lpstr>
      <vt:lpstr>0925(18度C)</vt:lpstr>
      <vt:lpstr>0925(4度C)</vt:lpstr>
      <vt:lpstr>0924</vt:lpstr>
      <vt:lpstr>0924(18度C)</vt:lpstr>
      <vt:lpstr>0924(4度C)</vt:lpstr>
      <vt:lpstr>0923</vt:lpstr>
      <vt:lpstr>0923(18度C)</vt:lpstr>
      <vt:lpstr>0923(4度C)</vt:lpstr>
      <vt:lpstr>0922</vt:lpstr>
      <vt:lpstr>0922(18度C)</vt:lpstr>
      <vt:lpstr>0922(4度C)</vt:lpstr>
      <vt:lpstr>0921</vt:lpstr>
      <vt:lpstr>0921(18度C)</vt:lpstr>
      <vt:lpstr>0921(4度C)</vt:lpstr>
      <vt:lpstr>0920</vt:lpstr>
      <vt:lpstr>0920(18度C)</vt:lpstr>
      <vt:lpstr>0920(4度C)</vt:lpstr>
      <vt:lpstr>0919</vt:lpstr>
      <vt:lpstr>0919(18度C)</vt:lpstr>
      <vt:lpstr>0919(4度C)</vt:lpstr>
      <vt:lpstr>0918</vt:lpstr>
      <vt:lpstr>0918(18度C)</vt:lpstr>
      <vt:lpstr>0918(4度C)</vt:lpstr>
      <vt:lpstr>0917</vt:lpstr>
      <vt:lpstr>0917(18度C)</vt:lpstr>
      <vt:lpstr>0917(4度C)</vt:lpstr>
      <vt:lpstr>0916</vt:lpstr>
      <vt:lpstr>0916(18度C)</vt:lpstr>
      <vt:lpstr>0916(4度C)</vt:lpstr>
      <vt:lpstr>0915</vt:lpstr>
      <vt:lpstr>0915(18度C)</vt:lpstr>
      <vt:lpstr>0915(4度C)</vt:lpstr>
      <vt:lpstr>0914</vt:lpstr>
      <vt:lpstr>0914(18度C)</vt:lpstr>
      <vt:lpstr>0914(4度C)</vt:lpstr>
      <vt:lpstr>0913</vt:lpstr>
      <vt:lpstr>0913(18度C)</vt:lpstr>
      <vt:lpstr>0913(4度C)</vt:lpstr>
      <vt:lpstr>0912</vt:lpstr>
      <vt:lpstr>0912(18度C)</vt:lpstr>
      <vt:lpstr>0912(4度C)</vt:lpstr>
      <vt:lpstr>0911</vt:lpstr>
      <vt:lpstr>0911(18度C)</vt:lpstr>
      <vt:lpstr>0911(4度C)</vt:lpstr>
      <vt:lpstr>0910</vt:lpstr>
      <vt:lpstr>0910(18度C)</vt:lpstr>
      <vt:lpstr>0910(4度C)</vt:lpstr>
      <vt:lpstr>0909</vt:lpstr>
      <vt:lpstr>0909(18度C)</vt:lpstr>
      <vt:lpstr>0909(4度C)</vt:lpstr>
      <vt:lpstr>0908</vt:lpstr>
      <vt:lpstr>0908(18度C)</vt:lpstr>
      <vt:lpstr>0908(4度C)</vt:lpstr>
      <vt:lpstr>0907</vt:lpstr>
      <vt:lpstr>0907(18度C)</vt:lpstr>
      <vt:lpstr>0907(4度C)</vt:lpstr>
      <vt:lpstr>0906</vt:lpstr>
      <vt:lpstr>0906(18度C)</vt:lpstr>
      <vt:lpstr>0906(4度C)</vt:lpstr>
      <vt:lpstr>0905</vt:lpstr>
      <vt:lpstr>0905(18度C)</vt:lpstr>
      <vt:lpstr>0905(4度C)</vt:lpstr>
      <vt:lpstr>0904</vt:lpstr>
      <vt:lpstr>0904(18度C)</vt:lpstr>
      <vt:lpstr>0904(4度C)</vt:lpstr>
      <vt:lpstr>0903</vt:lpstr>
      <vt:lpstr>0903(18度C)</vt:lpstr>
      <vt:lpstr>0903(4度C)</vt:lpstr>
      <vt:lpstr>0902</vt:lpstr>
      <vt:lpstr>0902(18度C)</vt:lpstr>
      <vt:lpstr>0902(4度C)</vt:lpstr>
      <vt:lpstr>0901</vt:lpstr>
      <vt:lpstr>0901(18度C)</vt:lpstr>
      <vt:lpstr>0901(4度C)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2026-10-02T05:47:44Z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